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SimTrade\0.  Blog SimTrade\1. Billets en cours de redaction\0. 2025-12 Saral BINDAL VIX\4. Mu versus Sigma\V6\"/>
    </mc:Choice>
  </mc:AlternateContent>
  <xr:revisionPtr revIDLastSave="0" documentId="13_ncr:1_{A0C79F2C-CFC3-44AB-8FA4-B61F9BD85AE3}" xr6:coauthVersionLast="47" xr6:coauthVersionMax="47" xr10:uidLastSave="{00000000-0000-0000-0000-000000000000}"/>
  <bookViews>
    <workbookView xWindow="-38510" yWindow="-110" windowWidth="38620" windowHeight="21100" xr2:uid="{CFA70362-9C59-4032-955F-1DEBD1F40262}"/>
  </bookViews>
  <sheets>
    <sheet name="Read me" sheetId="1" r:id="rId1"/>
    <sheet name="Data Price paths" sheetId="20" r:id="rId2"/>
    <sheet name="Fig. Price paths" sheetId="21" r:id="rId3"/>
    <sheet name="Data Mu vs. Sigma" sheetId="10" r:id="rId4"/>
    <sheet name="Fig. Linear vs. Square root" sheetId="16" r:id="rId5"/>
    <sheet name="Fig. Drift vs. Volatility" sheetId="18" r:id="rId6"/>
    <sheet name="Capital protection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9" l="1"/>
  <c r="I18" i="19"/>
  <c r="J7" i="10"/>
  <c r="M14" i="10" s="1"/>
  <c r="K8" i="20"/>
  <c r="K9" i="20"/>
  <c r="K10" i="20" s="1"/>
  <c r="K11" i="20" s="1"/>
  <c r="K12" i="20" s="1"/>
  <c r="I9" i="20"/>
  <c r="I8" i="20"/>
  <c r="M78" i="10" l="1"/>
  <c r="M69" i="10"/>
  <c r="M41" i="10"/>
  <c r="M100" i="10"/>
  <c r="M68" i="10"/>
  <c r="M99" i="10"/>
  <c r="M67" i="10"/>
  <c r="M29" i="10"/>
  <c r="M98" i="10"/>
  <c r="M66" i="10"/>
  <c r="M97" i="10"/>
  <c r="M65" i="10"/>
  <c r="M27" i="10"/>
  <c r="M96" i="10"/>
  <c r="M26" i="10"/>
  <c r="M63" i="10"/>
  <c r="M25" i="10"/>
  <c r="M94" i="10"/>
  <c r="M56" i="10"/>
  <c r="M93" i="10"/>
  <c r="M51" i="10"/>
  <c r="M23" i="10"/>
  <c r="M92" i="10"/>
  <c r="M22" i="10"/>
  <c r="M87" i="10"/>
  <c r="M21" i="10"/>
  <c r="M86" i="10"/>
  <c r="M48" i="10"/>
  <c r="M20" i="10"/>
  <c r="M46" i="10"/>
  <c r="M77" i="10"/>
  <c r="M45" i="10"/>
  <c r="M76" i="10"/>
  <c r="M44" i="10"/>
  <c r="M75" i="10"/>
  <c r="M43" i="10"/>
  <c r="M74" i="10"/>
  <c r="M42" i="10"/>
  <c r="M30" i="10"/>
  <c r="M28" i="10"/>
  <c r="M64" i="10"/>
  <c r="M95" i="10"/>
  <c r="M24" i="10"/>
  <c r="M50" i="10"/>
  <c r="M49" i="10"/>
  <c r="M85" i="10"/>
  <c r="M47" i="10"/>
  <c r="M15" i="10"/>
  <c r="M84" i="10"/>
  <c r="M62" i="10"/>
  <c r="M40" i="10"/>
  <c r="M13" i="10"/>
  <c r="M105" i="10"/>
  <c r="M83" i="10"/>
  <c r="M61" i="10"/>
  <c r="M39" i="10"/>
  <c r="M12" i="10"/>
  <c r="M104" i="10"/>
  <c r="M82" i="10"/>
  <c r="M60" i="10"/>
  <c r="M38" i="10"/>
  <c r="M11" i="10"/>
  <c r="M103" i="10"/>
  <c r="M81" i="10"/>
  <c r="M59" i="10"/>
  <c r="M33" i="10"/>
  <c r="M10" i="10"/>
  <c r="M102" i="10"/>
  <c r="M80" i="10"/>
  <c r="M58" i="10"/>
  <c r="M32" i="10"/>
  <c r="M9" i="10"/>
  <c r="M101" i="10"/>
  <c r="M79" i="10"/>
  <c r="M57" i="10"/>
  <c r="M31" i="10"/>
  <c r="M8" i="10"/>
  <c r="M91" i="10"/>
  <c r="M73" i="10"/>
  <c r="M55" i="10"/>
  <c r="M37" i="10"/>
  <c r="M19" i="10"/>
  <c r="M90" i="10"/>
  <c r="M72" i="10"/>
  <c r="M54" i="10"/>
  <c r="M36" i="10"/>
  <c r="M18" i="10"/>
  <c r="M7" i="10"/>
  <c r="M89" i="10"/>
  <c r="M71" i="10"/>
  <c r="M53" i="10"/>
  <c r="M35" i="10"/>
  <c r="M17" i="10"/>
  <c r="M106" i="10"/>
  <c r="M88" i="10"/>
  <c r="M70" i="10"/>
  <c r="M52" i="10"/>
  <c r="M34" i="10"/>
  <c r="M16" i="10"/>
  <c r="K13" i="20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I10" i="20"/>
  <c r="I11" i="20" s="1"/>
  <c r="I12" i="20" s="1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I34" i="20" s="1"/>
  <c r="I35" i="20" s="1"/>
  <c r="I36" i="20" s="1"/>
  <c r="I37" i="20" s="1"/>
  <c r="I38" i="20" s="1"/>
  <c r="I39" i="20" s="1"/>
  <c r="I40" i="20" s="1"/>
  <c r="I41" i="20" s="1"/>
  <c r="I42" i="20" s="1"/>
  <c r="I43" i="20" s="1"/>
  <c r="I44" i="20" s="1"/>
  <c r="I45" i="20" s="1"/>
  <c r="I46" i="20" s="1"/>
  <c r="I47" i="20" s="1"/>
  <c r="I48" i="20" s="1"/>
  <c r="I49" i="20" s="1"/>
  <c r="I50" i="20" s="1"/>
  <c r="I51" i="20" s="1"/>
  <c r="I52" i="20" s="1"/>
  <c r="I53" i="20" s="1"/>
  <c r="I54" i="20" s="1"/>
  <c r="I55" i="20" s="1"/>
  <c r="I56" i="20" s="1"/>
  <c r="I57" i="20" s="1"/>
  <c r="I58" i="20" s="1"/>
  <c r="I59" i="20" s="1"/>
  <c r="I60" i="20" s="1"/>
  <c r="I61" i="20" s="1"/>
  <c r="I62" i="20" s="1"/>
  <c r="I63" i="20" s="1"/>
  <c r="I64" i="20" s="1"/>
  <c r="I65" i="20" s="1"/>
  <c r="I66" i="20" s="1"/>
  <c r="I67" i="20" s="1"/>
  <c r="I68" i="20" s="1"/>
  <c r="I69" i="20" s="1"/>
  <c r="I70" i="20" s="1"/>
  <c r="I71" i="20" s="1"/>
  <c r="I72" i="20" s="1"/>
  <c r="I73" i="20" s="1"/>
  <c r="I74" i="20" s="1"/>
  <c r="I75" i="20" s="1"/>
  <c r="I76" i="20" s="1"/>
  <c r="I77" i="20" s="1"/>
  <c r="I78" i="20" s="1"/>
  <c r="I79" i="20" s="1"/>
  <c r="I80" i="20" s="1"/>
  <c r="I81" i="20" s="1"/>
  <c r="I82" i="20" s="1"/>
  <c r="I83" i="20" s="1"/>
  <c r="I84" i="20" s="1"/>
  <c r="I85" i="20" s="1"/>
  <c r="I86" i="20" s="1"/>
  <c r="I87" i="20" s="1"/>
  <c r="I88" i="20" s="1"/>
  <c r="I89" i="20" s="1"/>
  <c r="I90" i="20" s="1"/>
  <c r="I91" i="20" s="1"/>
  <c r="I92" i="20" s="1"/>
  <c r="I93" i="20" s="1"/>
  <c r="I94" i="20" s="1"/>
  <c r="I95" i="20" s="1"/>
  <c r="I96" i="20" s="1"/>
  <c r="I97" i="20" s="1"/>
  <c r="I98" i="20" s="1"/>
  <c r="I99" i="20" s="1"/>
  <c r="I100" i="20" s="1"/>
  <c r="I101" i="20" s="1"/>
  <c r="I102" i="20" s="1"/>
  <c r="I103" i="20" s="1"/>
  <c r="I104" i="20" s="1"/>
  <c r="I105" i="20" s="1"/>
  <c r="I106" i="20" s="1"/>
  <c r="I107" i="20" s="1"/>
  <c r="I108" i="20" s="1"/>
  <c r="I109" i="20" s="1"/>
  <c r="I110" i="20" s="1"/>
  <c r="I111" i="20" s="1"/>
  <c r="I112" i="20" s="1"/>
  <c r="I113" i="20" s="1"/>
  <c r="I114" i="20" s="1"/>
  <c r="I115" i="20" s="1"/>
  <c r="I116" i="20" s="1"/>
  <c r="I117" i="20" s="1"/>
  <c r="I118" i="20" s="1"/>
  <c r="I119" i="20" s="1"/>
  <c r="I120" i="20" s="1"/>
  <c r="I121" i="20" s="1"/>
  <c r="I122" i="20" s="1"/>
  <c r="I123" i="20" s="1"/>
  <c r="I124" i="20" s="1"/>
  <c r="I125" i="20" s="1"/>
  <c r="I126" i="20" s="1"/>
  <c r="I127" i="20" s="1"/>
  <c r="I128" i="20" s="1"/>
  <c r="O9" i="20"/>
  <c r="G9" i="20" l="1"/>
  <c r="G8" i="20"/>
  <c r="G10" i="20" l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G127" i="20" s="1"/>
  <c r="G128" i="20" s="1"/>
  <c r="P127" i="20" l="1"/>
  <c r="O127" i="20"/>
  <c r="N127" i="20"/>
  <c r="P126" i="20"/>
  <c r="O126" i="20"/>
  <c r="N126" i="20"/>
  <c r="P125" i="20"/>
  <c r="O125" i="20"/>
  <c r="N125" i="20"/>
  <c r="P124" i="20"/>
  <c r="O124" i="20"/>
  <c r="N124" i="20"/>
  <c r="P123" i="20"/>
  <c r="O123" i="20"/>
  <c r="N123" i="20"/>
  <c r="P122" i="20"/>
  <c r="O122" i="20"/>
  <c r="N122" i="20"/>
  <c r="P121" i="20"/>
  <c r="O121" i="20"/>
  <c r="N121" i="20"/>
  <c r="P120" i="20"/>
  <c r="O120" i="20"/>
  <c r="N120" i="20"/>
  <c r="P119" i="20"/>
  <c r="O119" i="20"/>
  <c r="N119" i="20"/>
  <c r="P118" i="20"/>
  <c r="O118" i="20"/>
  <c r="N118" i="20"/>
  <c r="P117" i="20"/>
  <c r="O117" i="20"/>
  <c r="N117" i="20"/>
  <c r="P116" i="20"/>
  <c r="O116" i="20"/>
  <c r="N116" i="20"/>
  <c r="P115" i="20"/>
  <c r="O115" i="20"/>
  <c r="N115" i="20"/>
  <c r="P114" i="20"/>
  <c r="O114" i="20"/>
  <c r="N114" i="20"/>
  <c r="P113" i="20"/>
  <c r="O113" i="20"/>
  <c r="N113" i="20"/>
  <c r="P112" i="20"/>
  <c r="O112" i="20"/>
  <c r="N112" i="20"/>
  <c r="P111" i="20"/>
  <c r="O111" i="20"/>
  <c r="N111" i="20"/>
  <c r="P110" i="20"/>
  <c r="O110" i="20"/>
  <c r="N110" i="20"/>
  <c r="P109" i="20"/>
  <c r="O109" i="20"/>
  <c r="N109" i="20"/>
  <c r="P108" i="20"/>
  <c r="O108" i="20"/>
  <c r="N108" i="20"/>
  <c r="P107" i="20"/>
  <c r="O107" i="20"/>
  <c r="N107" i="20"/>
  <c r="P106" i="20"/>
  <c r="O106" i="20"/>
  <c r="N106" i="20"/>
  <c r="P105" i="20"/>
  <c r="O105" i="20"/>
  <c r="N105" i="20"/>
  <c r="P104" i="20"/>
  <c r="O104" i="20"/>
  <c r="N104" i="20"/>
  <c r="P103" i="20"/>
  <c r="O103" i="20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N87" i="20"/>
  <c r="P86" i="20"/>
  <c r="O86" i="20"/>
  <c r="N86" i="20"/>
  <c r="P85" i="20"/>
  <c r="O85" i="20"/>
  <c r="N85" i="20"/>
  <c r="P84" i="20"/>
  <c r="O84" i="20"/>
  <c r="N84" i="20"/>
  <c r="P83" i="20"/>
  <c r="O83" i="20"/>
  <c r="N83" i="20"/>
  <c r="P82" i="20"/>
  <c r="O82" i="20"/>
  <c r="N82" i="20"/>
  <c r="P81" i="20"/>
  <c r="O81" i="20"/>
  <c r="N81" i="20"/>
  <c r="P80" i="20"/>
  <c r="O80" i="20"/>
  <c r="N80" i="20"/>
  <c r="P79" i="20"/>
  <c r="O79" i="20"/>
  <c r="N79" i="20"/>
  <c r="P78" i="20"/>
  <c r="O78" i="20"/>
  <c r="N78" i="20"/>
  <c r="P77" i="20"/>
  <c r="O77" i="20"/>
  <c r="N77" i="20"/>
  <c r="P76" i="20"/>
  <c r="O76" i="20"/>
  <c r="N76" i="20"/>
  <c r="P75" i="20"/>
  <c r="O75" i="20"/>
  <c r="N75" i="20"/>
  <c r="P74" i="20"/>
  <c r="O74" i="20"/>
  <c r="N74" i="20"/>
  <c r="P73" i="20"/>
  <c r="O73" i="20"/>
  <c r="N73" i="20"/>
  <c r="P72" i="20"/>
  <c r="O72" i="20"/>
  <c r="N72" i="20"/>
  <c r="P71" i="20"/>
  <c r="O71" i="20"/>
  <c r="N71" i="20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O66" i="20"/>
  <c r="N66" i="20"/>
  <c r="P65" i="20"/>
  <c r="O65" i="20"/>
  <c r="N65" i="20"/>
  <c r="P64" i="20"/>
  <c r="O64" i="20"/>
  <c r="N64" i="20"/>
  <c r="P63" i="20"/>
  <c r="O63" i="20"/>
  <c r="N63" i="20"/>
  <c r="P62" i="20"/>
  <c r="O62" i="20"/>
  <c r="N62" i="20"/>
  <c r="P61" i="20"/>
  <c r="O61" i="20"/>
  <c r="N61" i="20"/>
  <c r="P60" i="20"/>
  <c r="O60" i="20"/>
  <c r="N60" i="20"/>
  <c r="P59" i="20"/>
  <c r="O59" i="20"/>
  <c r="N59" i="20"/>
  <c r="P58" i="20"/>
  <c r="O58" i="20"/>
  <c r="N58" i="20"/>
  <c r="P57" i="20"/>
  <c r="O57" i="20"/>
  <c r="N57" i="20"/>
  <c r="P56" i="20"/>
  <c r="O56" i="20"/>
  <c r="N56" i="20"/>
  <c r="P55" i="20"/>
  <c r="O55" i="20"/>
  <c r="N55" i="20"/>
  <c r="P54" i="20"/>
  <c r="O54" i="20"/>
  <c r="N54" i="20"/>
  <c r="P53" i="20"/>
  <c r="O53" i="20"/>
  <c r="N53" i="20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6" i="20"/>
  <c r="O46" i="20"/>
  <c r="N46" i="20"/>
  <c r="P45" i="20"/>
  <c r="O45" i="20"/>
  <c r="N45" i="20"/>
  <c r="P44" i="20"/>
  <c r="O44" i="20"/>
  <c r="N44" i="20"/>
  <c r="P43" i="20"/>
  <c r="O43" i="20"/>
  <c r="N43" i="20"/>
  <c r="P42" i="20"/>
  <c r="O42" i="20"/>
  <c r="N42" i="20"/>
  <c r="P41" i="20"/>
  <c r="O41" i="20"/>
  <c r="N41" i="20"/>
  <c r="P40" i="20"/>
  <c r="O40" i="20"/>
  <c r="N40" i="20"/>
  <c r="P39" i="20"/>
  <c r="O39" i="20"/>
  <c r="N39" i="20"/>
  <c r="P38" i="20"/>
  <c r="O38" i="20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O28" i="20"/>
  <c r="N28" i="20"/>
  <c r="P27" i="20"/>
  <c r="O27" i="20"/>
  <c r="N27" i="20"/>
  <c r="P26" i="20"/>
  <c r="O26" i="20"/>
  <c r="N26" i="20"/>
  <c r="P25" i="20"/>
  <c r="O25" i="20"/>
  <c r="N25" i="20"/>
  <c r="P24" i="20"/>
  <c r="O24" i="20"/>
  <c r="N24" i="20"/>
  <c r="P23" i="20"/>
  <c r="O23" i="20"/>
  <c r="N23" i="20"/>
  <c r="P22" i="20"/>
  <c r="O22" i="20"/>
  <c r="N22" i="20"/>
  <c r="P21" i="20"/>
  <c r="O21" i="20"/>
  <c r="N21" i="20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O15" i="20"/>
  <c r="N15" i="20"/>
  <c r="P14" i="20"/>
  <c r="O14" i="20"/>
  <c r="N14" i="20"/>
  <c r="P13" i="20"/>
  <c r="O13" i="20"/>
  <c r="N13" i="20"/>
  <c r="P12" i="20"/>
  <c r="O12" i="20"/>
  <c r="N12" i="20"/>
  <c r="P11" i="20"/>
  <c r="O11" i="20"/>
  <c r="N11" i="20"/>
  <c r="P10" i="20"/>
  <c r="O10" i="20"/>
  <c r="N10" i="20"/>
  <c r="P9" i="20"/>
  <c r="N9" i="20"/>
  <c r="P8" i="20"/>
  <c r="O8" i="20"/>
  <c r="N8" i="20"/>
  <c r="P7" i="20"/>
  <c r="O7" i="20"/>
  <c r="N7" i="20"/>
  <c r="L7" i="19" l="1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6" i="19"/>
  <c r="I15" i="19"/>
  <c r="I16" i="19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7" i="10"/>
  <c r="F18" i="19"/>
  <c r="I13" i="19"/>
  <c r="I14" i="19"/>
  <c r="I7" i="19"/>
  <c r="I8" i="19"/>
  <c r="I9" i="19"/>
  <c r="I10" i="19"/>
  <c r="I11" i="19"/>
  <c r="I12" i="19"/>
  <c r="I6" i="19"/>
  <c r="F6" i="19"/>
  <c r="F7" i="19"/>
  <c r="F8" i="19"/>
  <c r="F9" i="19"/>
  <c r="F10" i="19"/>
  <c r="F11" i="19"/>
  <c r="F12" i="19"/>
  <c r="F13" i="19"/>
  <c r="F14" i="19"/>
  <c r="F15" i="19"/>
  <c r="F16" i="19"/>
  <c r="M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6" i="10"/>
  <c r="N6" i="10" s="1"/>
  <c r="F6" i="10"/>
</calcChain>
</file>

<file path=xl/sharedStrings.xml><?xml version="1.0" encoding="utf-8"?>
<sst xmlns="http://schemas.openxmlformats.org/spreadsheetml/2006/main" count="81" uniqueCount="67">
  <si>
    <t>Read me</t>
  </si>
  <si>
    <t>Parameters</t>
  </si>
  <si>
    <r>
      <t>Author:</t>
    </r>
    <r>
      <rPr>
        <sz val="11"/>
        <color theme="1"/>
        <rFont val="Calibri"/>
        <family val="2"/>
        <scheme val="minor"/>
      </rPr>
      <t xml:space="preserve"> Saral Bindal</t>
    </r>
    <r>
      <rPr>
        <b/>
        <sz val="11"/>
        <color theme="1"/>
        <rFont val="Calibri"/>
        <family val="2"/>
        <scheme val="minor"/>
      </rPr>
      <t xml:space="preserve">  </t>
    </r>
  </si>
  <si>
    <r>
      <rPr>
        <b/>
        <sz val="11"/>
        <rFont val="Calibri"/>
        <family val="2"/>
        <scheme val="minor"/>
      </rPr>
      <t>Contact</t>
    </r>
    <r>
      <rPr>
        <sz val="11"/>
        <rFont val="Calibri"/>
        <family val="2"/>
        <scheme val="minor"/>
      </rPr>
      <t>: saralbindal.24@kgpian.iitkgp.ac.in</t>
    </r>
  </si>
  <si>
    <t xml:space="preserve">URL: </t>
  </si>
  <si>
    <t>Excel sheets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</si>
  <si>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do not edit the raw data in the 'Data' sheets as it will break the figures.</t>
    </r>
  </si>
  <si>
    <t>Data - Mu versus Sigma</t>
  </si>
  <si>
    <r>
      <rPr>
        <b/>
        <sz val="11"/>
        <color theme="1"/>
        <rFont val="Calibri"/>
        <family val="2"/>
        <scheme val="minor"/>
      </rPr>
      <t>Fig. Linear vs. Square root:</t>
    </r>
    <r>
      <rPr>
        <sz val="11"/>
        <color theme="1"/>
        <rFont val="Calibri"/>
        <family val="2"/>
        <scheme val="minor"/>
      </rPr>
      <t xml:space="preserve"> Line chart showing the linear and square root growth functions of time t</t>
    </r>
  </si>
  <si>
    <r>
      <rPr>
        <b/>
        <sz val="11"/>
        <color theme="1"/>
        <rFont val="Calibri"/>
        <family val="2"/>
        <scheme val="minor"/>
      </rPr>
      <t>Fig. Drift vs. Volatility:</t>
    </r>
    <r>
      <rPr>
        <sz val="11"/>
        <color theme="1"/>
        <rFont val="Calibri"/>
        <family val="2"/>
        <scheme val="minor"/>
      </rPr>
      <t xml:space="preserve"> Line chart showing drift and volatiltiy as a function of time t</t>
    </r>
  </si>
  <si>
    <r>
      <rPr>
        <b/>
        <sz val="11"/>
        <color theme="1"/>
        <rFont val="Calibri"/>
        <family val="2"/>
        <scheme val="minor"/>
      </rPr>
      <t>Data Mu vs. Sigma</t>
    </r>
    <r>
      <rPr>
        <sz val="11"/>
        <color theme="1"/>
        <rFont val="Calibri"/>
        <family val="2"/>
        <scheme val="minor"/>
      </rPr>
      <t>: Data used for linear and square root functions</t>
    </r>
  </si>
  <si>
    <t>µ</t>
  </si>
  <si>
    <t>σ</t>
  </si>
  <si>
    <t>Initial price</t>
  </si>
  <si>
    <t>Annual drift (µ)</t>
  </si>
  <si>
    <t>Annual volatility (σ)</t>
  </si>
  <si>
    <t>Time horizon (T)</t>
  </si>
  <si>
    <t xml:space="preserve">Confidence interval </t>
  </si>
  <si>
    <t>Probability (1-α)</t>
  </si>
  <si>
    <t>Lower bound</t>
  </si>
  <si>
    <t>Model parameters</t>
  </si>
  <si>
    <t>Asset parameters</t>
  </si>
  <si>
    <t>Linear</t>
  </si>
  <si>
    <t>Square root</t>
  </si>
  <si>
    <t>Time</t>
  </si>
  <si>
    <t>Drift</t>
  </si>
  <si>
    <t>t*</t>
  </si>
  <si>
    <t>µ*</t>
  </si>
  <si>
    <t>σ*</t>
  </si>
  <si>
    <t>Asset</t>
  </si>
  <si>
    <t>Time
 (in month)</t>
  </si>
  <si>
    <t>Random Number</t>
  </si>
  <si>
    <t>Simulated asset price</t>
  </si>
  <si>
    <t>Mean</t>
  </si>
  <si>
    <t>GBM</t>
  </si>
  <si>
    <t>Upper bound</t>
  </si>
  <si>
    <t>No. of months</t>
  </si>
  <si>
    <t>Time step (Δt)</t>
  </si>
  <si>
    <t>Data used for the sample price path plotted in the figures for GBM</t>
  </si>
  <si>
    <t>Monte Carlo simulations for the asset price paths for three different cases</t>
  </si>
  <si>
    <t>Between    the bounds</t>
  </si>
  <si>
    <t>Below the  lower bound</t>
  </si>
  <si>
    <t>Above the upper bound</t>
  </si>
  <si>
    <t>µ (GBM)</t>
  </si>
  <si>
    <t>Parameters for Fig. Linear vs. Square root</t>
  </si>
  <si>
    <r>
      <rPr>
        <b/>
        <sz val="11"/>
        <color theme="1"/>
        <rFont val="Calibri"/>
        <family val="2"/>
        <scheme val="minor"/>
      </rPr>
      <t>Fig. Price paths:</t>
    </r>
    <r>
      <rPr>
        <sz val="11"/>
        <color theme="1"/>
        <rFont val="Calibri"/>
        <family val="2"/>
        <scheme val="minor"/>
      </rPr>
      <t xml:space="preserve"> Line chart showing three different asset price paths</t>
    </r>
  </si>
  <si>
    <r>
      <rPr>
        <b/>
        <sz val="11"/>
        <color theme="1"/>
        <rFont val="Calibri"/>
        <family val="2"/>
        <scheme val="minor"/>
      </rPr>
      <t>Data Price paths</t>
    </r>
    <r>
      <rPr>
        <sz val="11"/>
        <color theme="1"/>
        <rFont val="Calibri"/>
        <family val="2"/>
        <scheme val="minor"/>
      </rPr>
      <t>: Data used for price paths for three different cases</t>
    </r>
  </si>
  <si>
    <r>
      <rPr>
        <b/>
        <sz val="11"/>
        <color theme="1"/>
        <rFont val="Calibri"/>
        <family val="2"/>
        <scheme val="minor"/>
      </rPr>
      <t>Capital safety</t>
    </r>
    <r>
      <rPr>
        <sz val="11"/>
        <color theme="1"/>
        <rFont val="Calibri"/>
        <family val="2"/>
        <scheme val="minor"/>
      </rPr>
      <t xml:space="preserve">: Calculation of t* and impact of </t>
    </r>
    <r>
      <rPr>
        <sz val="11"/>
        <color theme="1"/>
        <rFont val="Calibri"/>
        <family val="2"/>
      </rPr>
      <t>µ and σ</t>
    </r>
    <r>
      <rPr>
        <sz val="11"/>
        <color theme="1"/>
        <rFont val="Calibri"/>
        <family val="2"/>
        <scheme val="minor"/>
      </rPr>
      <t xml:space="preserve"> on t*</t>
    </r>
  </si>
  <si>
    <t>Parameters for Fig. Drift vs. Volatility</t>
  </si>
  <si>
    <t>Volatility</t>
  </si>
  <si>
    <t>Confidence interval</t>
  </si>
  <si>
    <t>Theoretical values for the mean and confidence intervals</t>
  </si>
  <si>
    <r>
      <t>Initial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</si>
  <si>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Time horizon T
(in years)</t>
  </si>
  <si>
    <t>Annual drift µ</t>
  </si>
  <si>
    <t>Critical investment horizon t*
(in years)</t>
  </si>
  <si>
    <t>Annual volatility σ</t>
  </si>
  <si>
    <t>Table 1: Lower bound of the confidence interval
as function of the investment horizon</t>
  </si>
  <si>
    <t>Table 2: Critical investment horizon
as function of the annual drift</t>
  </si>
  <si>
    <t>Table 3: Critical Investment horizon
as function of the annual volatility</t>
  </si>
  <si>
    <t>t* is the critical investment horizon defined as the time at which the bound of the lower confidence interval of the asset price becomes positive.</t>
  </si>
  <si>
    <t>µ* is the minimal value of the annual drift µ such that t* exists (for a given value of σ).</t>
  </si>
  <si>
    <t>For µ &gt; µ* capital protection over a investment horizon T is achievable if and only if t*≤ T .</t>
  </si>
  <si>
    <t>σ* is the maximal value of σ such that t* exists (for a given value of µ).</t>
  </si>
  <si>
    <t>For σ &lt; σ* capital protection over a investment horizon T is achievable if and only if t*≤ T.</t>
  </si>
  <si>
    <t>Capital protection</t>
  </si>
  <si>
    <r>
      <rPr>
        <b/>
        <sz val="11"/>
        <color theme="1"/>
        <rFont val="Calibri"/>
        <family val="2"/>
        <scheme val="minor"/>
      </rPr>
      <t>SimTrade blog post:</t>
    </r>
    <r>
      <rPr>
        <sz val="11"/>
        <color theme="1"/>
        <rFont val="Calibri"/>
        <family val="2"/>
        <scheme val="minor"/>
      </rPr>
      <t xml:space="preserve"> Capital safety - Mu versus Sigma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</si>
</sst>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"/>
    <numFmt numFmtId="165" formatCode="#,##0.00\ [$€-40C]"/>
    <numFmt numFmtId="166" formatCode="0.000%"/>
    <numFmt numFmtId="167" formatCode="0.000"/>
    <numFmt numFmtId="168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9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/>
    <xf numFmtId="0" fontId="0" fillId="2" borderId="1" xfId="0" applyFill="1" applyBorder="1"/>
    <xf numFmtId="164" fontId="0" fillId="0" borderId="1" xfId="0" applyNumberFormat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3" borderId="0" xfId="0" applyFill="1"/>
    <xf numFmtId="2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7" fillId="0" borderId="0" xfId="0" applyFont="1"/>
    <xf numFmtId="165" fontId="0" fillId="0" borderId="0" xfId="0" applyNumberFormat="1"/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1" fillId="3" borderId="0" xfId="0" applyFont="1" applyFill="1"/>
    <xf numFmtId="2" fontId="0" fillId="3" borderId="0" xfId="0" applyNumberFormat="1" applyFill="1"/>
    <xf numFmtId="166" fontId="0" fillId="0" borderId="1" xfId="0" applyNumberFormat="1" applyBorder="1"/>
    <xf numFmtId="0" fontId="1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7" fontId="0" fillId="0" borderId="1" xfId="0" applyNumberFormat="1" applyBorder="1"/>
    <xf numFmtId="168" fontId="0" fillId="0" borderId="1" xfId="0" applyNumberForma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9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1409"/>
      <color rgb="FF005C2A"/>
      <color rgb="FFFFA7A7"/>
      <color rgb="FF00FFFF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600">
                <a:solidFill>
                  <a:sysClr val="windowText" lastClr="000000"/>
                </a:solidFill>
              </a:rPr>
              <a:t>Evolution of the asset price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2019071450856018"/>
          <c:y val="7.7693343550798447E-2"/>
          <c:w val="0.85437702798413151"/>
          <c:h val="0.73527783670019198"/>
        </c:manualLayout>
      </c:layout>
      <c:lineChart>
        <c:grouping val="standard"/>
        <c:varyColors val="0"/>
        <c:ser>
          <c:idx val="0"/>
          <c:order val="0"/>
          <c:tx>
            <c:v>Above upper bound</c:v>
          </c:tx>
          <c:spPr>
            <a:ln w="38100" cap="rnd">
              <a:solidFill>
                <a:srgbClr val="001409"/>
              </a:solidFill>
              <a:round/>
            </a:ln>
            <a:effectLst/>
          </c:spPr>
          <c:marker>
            <c:symbol val="none"/>
          </c:marker>
          <c:cat>
            <c:numRef>
              <c:f>'Data Price paths'!$E$8:$E$128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'Data Price paths'!$G$8:$G$128</c:f>
              <c:numCache>
                <c:formatCode>0.00</c:formatCode>
                <c:ptCount val="121"/>
                <c:pt idx="0">
                  <c:v>100</c:v>
                </c:pt>
                <c:pt idx="1">
                  <c:v>97.36760753025078</c:v>
                </c:pt>
                <c:pt idx="2">
                  <c:v>104.89671033976917</c:v>
                </c:pt>
                <c:pt idx="3">
                  <c:v>106.06672607497772</c:v>
                </c:pt>
                <c:pt idx="4">
                  <c:v>106.09110576740363</c:v>
                </c:pt>
                <c:pt idx="5">
                  <c:v>109.20707375240568</c:v>
                </c:pt>
                <c:pt idx="6">
                  <c:v>113.54152355265278</c:v>
                </c:pt>
                <c:pt idx="7">
                  <c:v>117.13568963489233</c:v>
                </c:pt>
                <c:pt idx="8">
                  <c:v>124.36125226409129</c:v>
                </c:pt>
                <c:pt idx="9">
                  <c:v>126.51737881532345</c:v>
                </c:pt>
                <c:pt idx="10">
                  <c:v>131.54178697864856</c:v>
                </c:pt>
                <c:pt idx="11">
                  <c:v>139.58895294329176</c:v>
                </c:pt>
                <c:pt idx="12">
                  <c:v>137.09470859649269</c:v>
                </c:pt>
                <c:pt idx="13">
                  <c:v>142.54858579522315</c:v>
                </c:pt>
                <c:pt idx="14">
                  <c:v>141.10646147571066</c:v>
                </c:pt>
                <c:pt idx="15">
                  <c:v>144.82942835256762</c:v>
                </c:pt>
                <c:pt idx="16">
                  <c:v>150.9041559563797</c:v>
                </c:pt>
                <c:pt idx="17">
                  <c:v>151.45113383160799</c:v>
                </c:pt>
                <c:pt idx="18">
                  <c:v>150.618321086197</c:v>
                </c:pt>
                <c:pt idx="19">
                  <c:v>154.48726814077546</c:v>
                </c:pt>
                <c:pt idx="20">
                  <c:v>147.53072614433393</c:v>
                </c:pt>
                <c:pt idx="21">
                  <c:v>162.19945634093352</c:v>
                </c:pt>
                <c:pt idx="22">
                  <c:v>155.07176202805869</c:v>
                </c:pt>
                <c:pt idx="23">
                  <c:v>161.11611547469278</c:v>
                </c:pt>
                <c:pt idx="24">
                  <c:v>161.72277619779652</c:v>
                </c:pt>
                <c:pt idx="25">
                  <c:v>164.85653145311497</c:v>
                </c:pt>
                <c:pt idx="26">
                  <c:v>165.51204294340363</c:v>
                </c:pt>
                <c:pt idx="27">
                  <c:v>170.93196653092755</c:v>
                </c:pt>
                <c:pt idx="28">
                  <c:v>163.65763672987794</c:v>
                </c:pt>
                <c:pt idx="29">
                  <c:v>169.52330789565133</c:v>
                </c:pt>
                <c:pt idx="30">
                  <c:v>173.16798395136487</c:v>
                </c:pt>
                <c:pt idx="31">
                  <c:v>172.04950202745644</c:v>
                </c:pt>
                <c:pt idx="32">
                  <c:v>172.13235938559185</c:v>
                </c:pt>
                <c:pt idx="33">
                  <c:v>183.31232178047998</c:v>
                </c:pt>
                <c:pt idx="34">
                  <c:v>189.4315890330974</c:v>
                </c:pt>
                <c:pt idx="35">
                  <c:v>194.88343443582747</c:v>
                </c:pt>
                <c:pt idx="36">
                  <c:v>205.70559026958995</c:v>
                </c:pt>
                <c:pt idx="37">
                  <c:v>220.3935375173823</c:v>
                </c:pt>
                <c:pt idx="38">
                  <c:v>215.23599778399239</c:v>
                </c:pt>
                <c:pt idx="39">
                  <c:v>207.14544120967312</c:v>
                </c:pt>
                <c:pt idx="40">
                  <c:v>218.3804439928202</c:v>
                </c:pt>
                <c:pt idx="41">
                  <c:v>206.19357964227987</c:v>
                </c:pt>
                <c:pt idx="42">
                  <c:v>178.03174738092571</c:v>
                </c:pt>
                <c:pt idx="43">
                  <c:v>181.29709892038611</c:v>
                </c:pt>
                <c:pt idx="44">
                  <c:v>169.21752774009946</c:v>
                </c:pt>
                <c:pt idx="45">
                  <c:v>165.61199149273895</c:v>
                </c:pt>
                <c:pt idx="46">
                  <c:v>170.22678030413451</c:v>
                </c:pt>
                <c:pt idx="47">
                  <c:v>182.14010457210921</c:v>
                </c:pt>
                <c:pt idx="48">
                  <c:v>183.36444699567394</c:v>
                </c:pt>
                <c:pt idx="49">
                  <c:v>188.93265934895217</c:v>
                </c:pt>
                <c:pt idx="50">
                  <c:v>190.83132412893249</c:v>
                </c:pt>
                <c:pt idx="51">
                  <c:v>197.45332345119513</c:v>
                </c:pt>
                <c:pt idx="52">
                  <c:v>201.19144305846621</c:v>
                </c:pt>
                <c:pt idx="53">
                  <c:v>190.87031110782306</c:v>
                </c:pt>
                <c:pt idx="54">
                  <c:v>203.05551267700449</c:v>
                </c:pt>
                <c:pt idx="55">
                  <c:v>189.47122497386394</c:v>
                </c:pt>
                <c:pt idx="56">
                  <c:v>191.88818815366633</c:v>
                </c:pt>
                <c:pt idx="57">
                  <c:v>190.55635836823703</c:v>
                </c:pt>
                <c:pt idx="58">
                  <c:v>190.94267338312673</c:v>
                </c:pt>
                <c:pt idx="59">
                  <c:v>185.89323502972226</c:v>
                </c:pt>
                <c:pt idx="60">
                  <c:v>187.75096150071971</c:v>
                </c:pt>
                <c:pt idx="61">
                  <c:v>196.5484293861299</c:v>
                </c:pt>
                <c:pt idx="62">
                  <c:v>195.42707338390929</c:v>
                </c:pt>
                <c:pt idx="63">
                  <c:v>192.40960325613347</c:v>
                </c:pt>
                <c:pt idx="64">
                  <c:v>199.43037328180787</c:v>
                </c:pt>
                <c:pt idx="65">
                  <c:v>190.8456239478935</c:v>
                </c:pt>
                <c:pt idx="66">
                  <c:v>187.0326486715725</c:v>
                </c:pt>
                <c:pt idx="67">
                  <c:v>196.79713106097631</c:v>
                </c:pt>
                <c:pt idx="68">
                  <c:v>190.26858627963151</c:v>
                </c:pt>
                <c:pt idx="69">
                  <c:v>181.92976591358803</c:v>
                </c:pt>
                <c:pt idx="70">
                  <c:v>176.17264700191262</c:v>
                </c:pt>
                <c:pt idx="71">
                  <c:v>182.01093243558026</c:v>
                </c:pt>
                <c:pt idx="72">
                  <c:v>186.88097468396739</c:v>
                </c:pt>
                <c:pt idx="73">
                  <c:v>202.33720870183129</c:v>
                </c:pt>
                <c:pt idx="74">
                  <c:v>201.90537618227509</c:v>
                </c:pt>
                <c:pt idx="75">
                  <c:v>196.5884228691516</c:v>
                </c:pt>
                <c:pt idx="76">
                  <c:v>198.82052729869639</c:v>
                </c:pt>
                <c:pt idx="77">
                  <c:v>199.92460353759304</c:v>
                </c:pt>
                <c:pt idx="78">
                  <c:v>204.89103053749264</c:v>
                </c:pt>
                <c:pt idx="79">
                  <c:v>203.52092384641224</c:v>
                </c:pt>
                <c:pt idx="80">
                  <c:v>206.09956916676362</c:v>
                </c:pt>
                <c:pt idx="81">
                  <c:v>207.52687070487789</c:v>
                </c:pt>
                <c:pt idx="82">
                  <c:v>213.66789542250018</c:v>
                </c:pt>
                <c:pt idx="83">
                  <c:v>209.93816088949623</c:v>
                </c:pt>
                <c:pt idx="84">
                  <c:v>224.3382002667303</c:v>
                </c:pt>
                <c:pt idx="85">
                  <c:v>236.55525839292918</c:v>
                </c:pt>
                <c:pt idx="86">
                  <c:v>231.29016800683388</c:v>
                </c:pt>
                <c:pt idx="87">
                  <c:v>243.51127449840422</c:v>
                </c:pt>
                <c:pt idx="88">
                  <c:v>249.54144866556086</c:v>
                </c:pt>
                <c:pt idx="89">
                  <c:v>258.65292112580335</c:v>
                </c:pt>
                <c:pt idx="90">
                  <c:v>263.07343375823928</c:v>
                </c:pt>
                <c:pt idx="91">
                  <c:v>271.52879903401623</c:v>
                </c:pt>
                <c:pt idx="92">
                  <c:v>273.3135810724674</c:v>
                </c:pt>
                <c:pt idx="93">
                  <c:v>273.1381117461342</c:v>
                </c:pt>
                <c:pt idx="94">
                  <c:v>277.27525547204328</c:v>
                </c:pt>
                <c:pt idx="95">
                  <c:v>271.09168272013488</c:v>
                </c:pt>
                <c:pt idx="96">
                  <c:v>291.88093578788556</c:v>
                </c:pt>
                <c:pt idx="97">
                  <c:v>278.28091544236315</c:v>
                </c:pt>
                <c:pt idx="98">
                  <c:v>275.62104085060685</c:v>
                </c:pt>
                <c:pt idx="99">
                  <c:v>257.03334836958607</c:v>
                </c:pt>
                <c:pt idx="100">
                  <c:v>255.19909821321605</c:v>
                </c:pt>
                <c:pt idx="101">
                  <c:v>251.17325937142161</c:v>
                </c:pt>
                <c:pt idx="102">
                  <c:v>259.07375685797632</c:v>
                </c:pt>
                <c:pt idx="103">
                  <c:v>281.86338511197295</c:v>
                </c:pt>
                <c:pt idx="104">
                  <c:v>291.76993682168859</c:v>
                </c:pt>
                <c:pt idx="105">
                  <c:v>312.5700666923961</c:v>
                </c:pt>
                <c:pt idx="106">
                  <c:v>312.61792824357696</c:v>
                </c:pt>
                <c:pt idx="107">
                  <c:v>320.63186134038034</c:v>
                </c:pt>
                <c:pt idx="108">
                  <c:v>308.44747503812357</c:v>
                </c:pt>
                <c:pt idx="109">
                  <c:v>330.91790193116884</c:v>
                </c:pt>
                <c:pt idx="110">
                  <c:v>318.58743176724846</c:v>
                </c:pt>
                <c:pt idx="111">
                  <c:v>338.95621705836476</c:v>
                </c:pt>
                <c:pt idx="112">
                  <c:v>348.94722760071062</c:v>
                </c:pt>
                <c:pt idx="113">
                  <c:v>343.44248517627727</c:v>
                </c:pt>
                <c:pt idx="114">
                  <c:v>338.63202916993879</c:v>
                </c:pt>
                <c:pt idx="115">
                  <c:v>354.92887847998134</c:v>
                </c:pt>
                <c:pt idx="116">
                  <c:v>343.56151098696489</c:v>
                </c:pt>
                <c:pt idx="117">
                  <c:v>353.26231441478802</c:v>
                </c:pt>
                <c:pt idx="118">
                  <c:v>355.19314745385793</c:v>
                </c:pt>
                <c:pt idx="119">
                  <c:v>372.96665419605216</c:v>
                </c:pt>
                <c:pt idx="120">
                  <c:v>374.15144253996766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4-438E-9569-9EEA04D3ED2E}"/>
            </c:ext>
          </c:extLst>
        </c:ser>
        <c:ser>
          <c:idx val="1"/>
          <c:order val="1"/>
          <c:tx>
            <c:v>Mean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'Data Price paths'!$N$7:$N$127</c:f>
              <c:numCache>
                <c:formatCode>0.00</c:formatCode>
                <c:ptCount val="121"/>
                <c:pt idx="0">
                  <c:v>100</c:v>
                </c:pt>
                <c:pt idx="1">
                  <c:v>100.66889383540195</c:v>
                </c:pt>
                <c:pt idx="2">
                  <c:v>101.34226186043425</c:v>
                </c:pt>
                <c:pt idx="3">
                  <c:v>102.02013400267558</c:v>
                </c:pt>
                <c:pt idx="4">
                  <c:v>102.70254038988827</c:v>
                </c:pt>
                <c:pt idx="5">
                  <c:v>103.38951135135741</c:v>
                </c:pt>
                <c:pt idx="6">
                  <c:v>104.08107741923882</c:v>
                </c:pt>
                <c:pt idx="7">
                  <c:v>104.77726932991602</c:v>
                </c:pt>
                <c:pt idx="8">
                  <c:v>105.47811802536631</c:v>
                </c:pt>
                <c:pt idx="9">
                  <c:v>106.18365465453596</c:v>
                </c:pt>
                <c:pt idx="10">
                  <c:v>106.89391057472464</c:v>
                </c:pt>
                <c:pt idx="11">
                  <c:v>107.60891735297902</c:v>
                </c:pt>
                <c:pt idx="12">
                  <c:v>108.32870676749586</c:v>
                </c:pt>
                <c:pt idx="13">
                  <c:v>109.05331080903426</c:v>
                </c:pt>
                <c:pt idx="14">
                  <c:v>109.78276168233761</c:v>
                </c:pt>
                <c:pt idx="15">
                  <c:v>110.51709180756477</c:v>
                </c:pt>
                <c:pt idx="16">
                  <c:v>111.25633382173106</c:v>
                </c:pt>
                <c:pt idx="17">
                  <c:v>112.00052058015882</c:v>
                </c:pt>
                <c:pt idx="18">
                  <c:v>112.74968515793758</c:v>
                </c:pt>
                <c:pt idx="19">
                  <c:v>113.50386085139409</c:v>
                </c:pt>
                <c:pt idx="20">
                  <c:v>114.26308117957227</c:v>
                </c:pt>
                <c:pt idx="21">
                  <c:v>115.02737988572274</c:v>
                </c:pt>
                <c:pt idx="22">
                  <c:v>115.79679093880269</c:v>
                </c:pt>
                <c:pt idx="23">
                  <c:v>116.5713485349856</c:v>
                </c:pt>
                <c:pt idx="24">
                  <c:v>117.35108709918103</c:v>
                </c:pt>
                <c:pt idx="25">
                  <c:v>118.13604128656461</c:v>
                </c:pt>
                <c:pt idx="26">
                  <c:v>118.92624598411831</c:v>
                </c:pt>
                <c:pt idx="27">
                  <c:v>119.72173631218101</c:v>
                </c:pt>
                <c:pt idx="28">
                  <c:v>120.52254762600936</c:v>
                </c:pt>
                <c:pt idx="29">
                  <c:v>121.3287155173491</c:v>
                </c:pt>
                <c:pt idx="30">
                  <c:v>122.14027581601698</c:v>
                </c:pt>
                <c:pt idx="31">
                  <c:v>122.95726459149323</c:v>
                </c:pt>
                <c:pt idx="32">
                  <c:v>123.77971815452457</c:v>
                </c:pt>
                <c:pt idx="33">
                  <c:v>124.60767305873807</c:v>
                </c:pt>
                <c:pt idx="34">
                  <c:v>125.44116610226578</c:v>
                </c:pt>
                <c:pt idx="35">
                  <c:v>126.28023432938014</c:v>
                </c:pt>
                <c:pt idx="36">
                  <c:v>127.12491503214048</c:v>
                </c:pt>
                <c:pt idx="37">
                  <c:v>127.9752457520504</c:v>
                </c:pt>
                <c:pt idx="38">
                  <c:v>128.83126428172633</c:v>
                </c:pt>
                <c:pt idx="39">
                  <c:v>129.69300866657719</c:v>
                </c:pt>
                <c:pt idx="40">
                  <c:v>130.56051720649521</c:v>
                </c:pt>
                <c:pt idx="41">
                  <c:v>131.43382845755832</c:v>
                </c:pt>
                <c:pt idx="42">
                  <c:v>132.3129812337437</c:v>
                </c:pt>
                <c:pt idx="43">
                  <c:v>133.19801460865273</c:v>
                </c:pt>
                <c:pt idx="44">
                  <c:v>134.08896791724777</c:v>
                </c:pt>
                <c:pt idx="45">
                  <c:v>134.98588075760031</c:v>
                </c:pt>
                <c:pt idx="46">
                  <c:v>135.88879299265091</c:v>
                </c:pt>
                <c:pt idx="47">
                  <c:v>136.79774475198084</c:v>
                </c:pt>
                <c:pt idx="48">
                  <c:v>137.71277643359571</c:v>
                </c:pt>
                <c:pt idx="49">
                  <c:v>138.63392870572088</c:v>
                </c:pt>
                <c:pt idx="50">
                  <c:v>139.56124250860896</c:v>
                </c:pt>
                <c:pt idx="51">
                  <c:v>140.49475905635938</c:v>
                </c:pt>
                <c:pt idx="52">
                  <c:v>141.43451983875016</c:v>
                </c:pt>
                <c:pt idx="53">
                  <c:v>142.3805666230819</c:v>
                </c:pt>
                <c:pt idx="54">
                  <c:v>143.33294145603401</c:v>
                </c:pt>
                <c:pt idx="55">
                  <c:v>144.29168666553369</c:v>
                </c:pt>
                <c:pt idx="56">
                  <c:v>145.25684486263691</c:v>
                </c:pt>
                <c:pt idx="57">
                  <c:v>146.22845894342245</c:v>
                </c:pt>
                <c:pt idx="58">
                  <c:v>147.20657209089825</c:v>
                </c:pt>
                <c:pt idx="59">
                  <c:v>148.19122777692078</c:v>
                </c:pt>
                <c:pt idx="60">
                  <c:v>149.18246976412703</c:v>
                </c:pt>
                <c:pt idx="61">
                  <c:v>150.18034210787962</c:v>
                </c:pt>
                <c:pt idx="62">
                  <c:v>151.18488915822476</c:v>
                </c:pt>
                <c:pt idx="63">
                  <c:v>152.19615556186338</c:v>
                </c:pt>
                <c:pt idx="64">
                  <c:v>153.21418626413541</c:v>
                </c:pt>
                <c:pt idx="65">
                  <c:v>154.23902651101747</c:v>
                </c:pt>
                <c:pt idx="66">
                  <c:v>155.2707218511336</c:v>
                </c:pt>
                <c:pt idx="67">
                  <c:v>156.30931813777991</c:v>
                </c:pt>
                <c:pt idx="68">
                  <c:v>157.35486153096232</c:v>
                </c:pt>
                <c:pt idx="69">
                  <c:v>158.40739849944819</c:v>
                </c:pt>
                <c:pt idx="70">
                  <c:v>159.46697582283156</c:v>
                </c:pt>
                <c:pt idx="71">
                  <c:v>160.53364059361238</c:v>
                </c:pt>
                <c:pt idx="72">
                  <c:v>161.60744021928934</c:v>
                </c:pt>
                <c:pt idx="73">
                  <c:v>162.68842242446701</c:v>
                </c:pt>
                <c:pt idx="74">
                  <c:v>163.77663525297694</c:v>
                </c:pt>
                <c:pt idx="75">
                  <c:v>164.87212707001282</c:v>
                </c:pt>
                <c:pt idx="76">
                  <c:v>165.97494656428015</c:v>
                </c:pt>
                <c:pt idx="77">
                  <c:v>167.08514275016032</c:v>
                </c:pt>
                <c:pt idx="78">
                  <c:v>168.20276496988865</c:v>
                </c:pt>
                <c:pt idx="79">
                  <c:v>169.32786289574781</c:v>
                </c:pt>
                <c:pt idx="80">
                  <c:v>170.46048653227533</c:v>
                </c:pt>
                <c:pt idx="81">
                  <c:v>171.60068621848586</c:v>
                </c:pt>
                <c:pt idx="82">
                  <c:v>172.74851263010871</c:v>
                </c:pt>
                <c:pt idx="83">
                  <c:v>173.90401678184006</c:v>
                </c:pt>
                <c:pt idx="84">
                  <c:v>175.06725002961014</c:v>
                </c:pt>
                <c:pt idx="85">
                  <c:v>176.23826407286586</c:v>
                </c:pt>
                <c:pt idx="86">
                  <c:v>177.41711095686864</c:v>
                </c:pt>
                <c:pt idx="87">
                  <c:v>178.60384307500735</c:v>
                </c:pt>
                <c:pt idx="88">
                  <c:v>179.79851317112701</c:v>
                </c:pt>
                <c:pt idx="89">
                  <c:v>181.00117434187302</c:v>
                </c:pt>
                <c:pt idx="90">
                  <c:v>182.2118800390509</c:v>
                </c:pt>
                <c:pt idx="91">
                  <c:v>183.43068407200207</c:v>
                </c:pt>
                <c:pt idx="92">
                  <c:v>184.6576406099953</c:v>
                </c:pt>
                <c:pt idx="93">
                  <c:v>185.8928041846342</c:v>
                </c:pt>
                <c:pt idx="94">
                  <c:v>187.13622969228101</c:v>
                </c:pt>
                <c:pt idx="95">
                  <c:v>188.38797239649631</c:v>
                </c:pt>
                <c:pt idx="96">
                  <c:v>189.64808793049514</c:v>
                </c:pt>
                <c:pt idx="97">
                  <c:v>190.91663229961986</c:v>
                </c:pt>
                <c:pt idx="98">
                  <c:v>192.19366188382898</c:v>
                </c:pt>
                <c:pt idx="99">
                  <c:v>193.47923344020316</c:v>
                </c:pt>
                <c:pt idx="100">
                  <c:v>194.77340410546759</c:v>
                </c:pt>
                <c:pt idx="101">
                  <c:v>196.07623139853158</c:v>
                </c:pt>
                <c:pt idx="102">
                  <c:v>197.38777322304477</c:v>
                </c:pt>
                <c:pt idx="103">
                  <c:v>198.70808786997088</c:v>
                </c:pt>
                <c:pt idx="104">
                  <c:v>200.03723402017815</c:v>
                </c:pt>
                <c:pt idx="105">
                  <c:v>201.37527074704767</c:v>
                </c:pt>
                <c:pt idx="106">
                  <c:v>202.72225751909866</c:v>
                </c:pt>
                <c:pt idx="107">
                  <c:v>204.07825420263146</c:v>
                </c:pt>
                <c:pt idx="108">
                  <c:v>205.44332106438875</c:v>
                </c:pt>
                <c:pt idx="109">
                  <c:v>206.81751877423346</c:v>
                </c:pt>
                <c:pt idx="110">
                  <c:v>208.20090840784556</c:v>
                </c:pt>
                <c:pt idx="111">
                  <c:v>209.59355144943643</c:v>
                </c:pt>
                <c:pt idx="112">
                  <c:v>210.99550979448173</c:v>
                </c:pt>
                <c:pt idx="113">
                  <c:v>212.4068457524719</c:v>
                </c:pt>
                <c:pt idx="114">
                  <c:v>213.82762204968185</c:v>
                </c:pt>
                <c:pt idx="115">
                  <c:v>215.25790183195875</c:v>
                </c:pt>
                <c:pt idx="116">
                  <c:v>216.69774866752823</c:v>
                </c:pt>
                <c:pt idx="117">
                  <c:v>218.14722654982012</c:v>
                </c:pt>
                <c:pt idx="118">
                  <c:v>219.60639990031217</c:v>
                </c:pt>
                <c:pt idx="119">
                  <c:v>221.07533357139343</c:v>
                </c:pt>
                <c:pt idx="120">
                  <c:v>222.55409284924679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4-438E-9569-9EEA04D3ED2E}"/>
            </c:ext>
          </c:extLst>
        </c:ser>
        <c:ser>
          <c:idx val="2"/>
          <c:order val="2"/>
          <c:tx>
            <c:v>Lower bound</c:v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'Data Price paths'!$O$7:$O$127</c:f>
              <c:numCache>
                <c:formatCode>0.00</c:formatCode>
                <c:ptCount val="121"/>
                <c:pt idx="0">
                  <c:v>100</c:v>
                </c:pt>
                <c:pt idx="1">
                  <c:v>96.503838545085287</c:v>
                </c:pt>
                <c:pt idx="2">
                  <c:v>95.411400108623539</c:v>
                </c:pt>
                <c:pt idx="3">
                  <c:v>94.707698647330176</c:v>
                </c:pt>
                <c:pt idx="4">
                  <c:v>94.203159163873806</c:v>
                </c:pt>
                <c:pt idx="5">
                  <c:v>93.82481431358589</c:v>
                </c:pt>
                <c:pt idx="6">
                  <c:v>93.535465810733896</c:v>
                </c:pt>
                <c:pt idx="7">
                  <c:v>93.313145249244982</c:v>
                </c:pt>
                <c:pt idx="8">
                  <c:v>93.143621515864865</c:v>
                </c:pt>
                <c:pt idx="9">
                  <c:v>93.01706618590309</c:v>
                </c:pt>
                <c:pt idx="10">
                  <c:v>92.926363989875753</c:v>
                </c:pt>
                <c:pt idx="11">
                  <c:v>92.866173996156363</c:v>
                </c:pt>
                <c:pt idx="12">
                  <c:v>92.832370407582701</c:v>
                </c:pt>
                <c:pt idx="13">
                  <c:v>92.821690865430782</c:v>
                </c:pt>
                <c:pt idx="14">
                  <c:v>92.831505360455253</c:v>
                </c:pt>
                <c:pt idx="15">
                  <c:v>92.859658815443368</c:v>
                </c:pt>
                <c:pt idx="16">
                  <c:v>92.904360559702098</c:v>
                </c:pt>
                <c:pt idx="17">
                  <c:v>92.96410470308885</c:v>
                </c:pt>
                <c:pt idx="18">
                  <c:v>93.03761148359402</c:v>
                </c:pt>
                <c:pt idx="19">
                  <c:v>93.123783220540773</c:v>
                </c:pt>
                <c:pt idx="20">
                  <c:v>93.221670669186736</c:v>
                </c:pt>
                <c:pt idx="21">
                  <c:v>93.330446930361717</c:v>
                </c:pt>
                <c:pt idx="22">
                  <c:v>93.449386944776066</c:v>
                </c:pt>
                <c:pt idx="23">
                  <c:v>93.577851180779774</c:v>
                </c:pt>
                <c:pt idx="24">
                  <c:v>93.715272515694224</c:v>
                </c:pt>
                <c:pt idx="25">
                  <c:v>93.861145580514616</c:v>
                </c:pt>
                <c:pt idx="26">
                  <c:v>94.015018026938719</c:v>
                </c:pt>
                <c:pt idx="27">
                  <c:v>94.176483310507209</c:v>
                </c:pt>
                <c:pt idx="28">
                  <c:v>94.345174681167379</c:v>
                </c:pt>
                <c:pt idx="29">
                  <c:v>94.520760144068134</c:v>
                </c:pt>
                <c:pt idx="30">
                  <c:v>94.70293820646144</c:v>
                </c:pt>
                <c:pt idx="31">
                  <c:v>94.891434266422067</c:v>
                </c:pt>
                <c:pt idx="32">
                  <c:v>95.085997529322441</c:v>
                </c:pt>
                <c:pt idx="33">
                  <c:v>95.286398361154497</c:v>
                </c:pt>
                <c:pt idx="34">
                  <c:v>95.492426005693915</c:v>
                </c:pt>
                <c:pt idx="35">
                  <c:v>95.703886606461452</c:v>
                </c:pt>
                <c:pt idx="36">
                  <c:v>95.920601485408667</c:v>
                </c:pt>
                <c:pt idx="37">
                  <c:v>96.14240563894289</c:v>
                </c:pt>
                <c:pt idx="38">
                  <c:v>96.369146418835697</c:v>
                </c:pt>
                <c:pt idx="39">
                  <c:v>96.600682371118765</c:v>
                </c:pt>
                <c:pt idx="40">
                  <c:v>96.836882210564511</c:v>
                </c:pt>
                <c:pt idx="41">
                  <c:v>97.077623911996824</c:v>
                </c:pt>
                <c:pt idx="42">
                  <c:v>97.322793902659399</c:v>
                </c:pt>
                <c:pt idx="43">
                  <c:v>97.572286342317483</c:v>
                </c:pt>
                <c:pt idx="44">
                  <c:v>97.826002479789935</c:v>
                </c:pt>
                <c:pt idx="45">
                  <c:v>98.083850076284463</c:v>
                </c:pt>
                <c:pt idx="46">
                  <c:v>98.345742887305249</c:v>
                </c:pt>
                <c:pt idx="47">
                  <c:v>98.611600196070199</c:v>
                </c:pt>
                <c:pt idx="48">
                  <c:v>98.881346392356633</c:v>
                </c:pt>
                <c:pt idx="49">
                  <c:v>99.15491059152167</c:v>
                </c:pt>
                <c:pt idx="50">
                  <c:v>99.432226289144239</c:v>
                </c:pt>
                <c:pt idx="51">
                  <c:v>99.71323104733105</c:v>
                </c:pt>
                <c:pt idx="52">
                  <c:v>99.99786620923588</c:v>
                </c:pt>
                <c:pt idx="53">
                  <c:v>100.28607663877607</c:v>
                </c:pt>
                <c:pt idx="54">
                  <c:v>100.57781048290195</c:v>
                </c:pt>
                <c:pt idx="55">
                  <c:v>100.87301895409566</c:v>
                </c:pt>
                <c:pt idx="56">
                  <c:v>101.17165613105234</c:v>
                </c:pt>
                <c:pt idx="57">
                  <c:v>101.47367877573581</c:v>
                </c:pt>
                <c:pt idx="58">
                  <c:v>101.77904616520905</c:v>
                </c:pt>
                <c:pt idx="59">
                  <c:v>102.08771993682006</c:v>
                </c:pt>
                <c:pt idx="60">
                  <c:v>102.39966394548132</c:v>
                </c:pt>
                <c:pt idx="61">
                  <c:v>102.71484413191952</c:v>
                </c:pt>
                <c:pt idx="62">
                  <c:v>103.03322840089216</c:v>
                </c:pt>
                <c:pt idx="63">
                  <c:v>103.35478650847433</c:v>
                </c:pt>
                <c:pt idx="64">
                  <c:v>103.67948995761245</c:v>
                </c:pt>
                <c:pt idx="65">
                  <c:v>104.0073119012231</c:v>
                </c:pt>
                <c:pt idx="66">
                  <c:v>104.33822705218965</c:v>
                </c:pt>
                <c:pt idx="67">
                  <c:v>104.67221159967227</c:v>
                </c:pt>
                <c:pt idx="68">
                  <c:v>105.00924313120477</c:v>
                </c:pt>
                <c:pt idx="69">
                  <c:v>105.34930056010295</c:v>
                </c:pt>
                <c:pt idx="70">
                  <c:v>105.69236405775371</c:v>
                </c:pt>
                <c:pt idx="71">
                  <c:v>106.0384149903951</c:v>
                </c:pt>
                <c:pt idx="72">
                  <c:v>106.38743586003332</c:v>
                </c:pt>
                <c:pt idx="73">
                  <c:v>106.73941024917524</c:v>
                </c:pt>
                <c:pt idx="74">
                  <c:v>107.09432276908386</c:v>
                </c:pt>
                <c:pt idx="75">
                  <c:v>107.45215901128992</c:v>
                </c:pt>
                <c:pt idx="76">
                  <c:v>107.81290550211673</c:v>
                </c:pt>
                <c:pt idx="77">
                  <c:v>108.17654965999594</c:v>
                </c:pt>
                <c:pt idx="78">
                  <c:v>108.54307975537118</c:v>
                </c:pt>
                <c:pt idx="79">
                  <c:v>108.91248487300362</c:v>
                </c:pt>
                <c:pt idx="80">
                  <c:v>109.28475487650881</c:v>
                </c:pt>
                <c:pt idx="81">
                  <c:v>109.65988037496852</c:v>
                </c:pt>
                <c:pt idx="82">
                  <c:v>110.03785269147401</c:v>
                </c:pt>
                <c:pt idx="83">
                  <c:v>110.41866383346803</c:v>
                </c:pt>
                <c:pt idx="84">
                  <c:v>110.80230646476458</c:v>
                </c:pt>
                <c:pt idx="85">
                  <c:v>111.18877387913379</c:v>
                </c:pt>
                <c:pt idx="86">
                  <c:v>111.57805997534886</c:v>
                </c:pt>
                <c:pt idx="87">
                  <c:v>111.9701592335992</c:v>
                </c:pt>
                <c:pt idx="88">
                  <c:v>112.36506669318214</c:v>
                </c:pt>
                <c:pt idx="89">
                  <c:v>112.7627779313908</c:v>
                </c:pt>
                <c:pt idx="90">
                  <c:v>113.16328904352329</c:v>
                </c:pt>
                <c:pt idx="91">
                  <c:v>113.56659662394284</c:v>
                </c:pt>
                <c:pt idx="92">
                  <c:v>113.97269774812384</c:v>
                </c:pt>
                <c:pt idx="93">
                  <c:v>114.38158995562402</c:v>
                </c:pt>
                <c:pt idx="94">
                  <c:v>114.79327123392599</c:v>
                </c:pt>
                <c:pt idx="95">
                  <c:v>115.20774000309694</c:v>
                </c:pt>
                <c:pt idx="96">
                  <c:v>115.62499510121749</c:v>
                </c:pt>
                <c:pt idx="97">
                  <c:v>116.04503577053467</c:v>
                </c:pt>
                <c:pt idx="98">
                  <c:v>116.46786164429737</c:v>
                </c:pt>
                <c:pt idx="99">
                  <c:v>116.89347273423456</c:v>
                </c:pt>
                <c:pt idx="100">
                  <c:v>117.32186941864018</c:v>
                </c:pt>
                <c:pt idx="101">
                  <c:v>117.7530524310302</c:v>
                </c:pt>
                <c:pt idx="102">
                  <c:v>118.18702284934027</c:v>
                </c:pt>
                <c:pt idx="103">
                  <c:v>118.62378208563369</c:v>
                </c:pt>
                <c:pt idx="104">
                  <c:v>119.06333187629232</c:v>
                </c:pt>
                <c:pt idx="105">
                  <c:v>119.50567427266394</c:v>
                </c:pt>
                <c:pt idx="106">
                  <c:v>119.95081163214157</c:v>
                </c:pt>
                <c:pt idx="107">
                  <c:v>120.39874660965188</c:v>
                </c:pt>
                <c:pt idx="108">
                  <c:v>120.84948214953131</c:v>
                </c:pt>
                <c:pt idx="109">
                  <c:v>121.30302147776936</c:v>
                </c:pt>
                <c:pt idx="110">
                  <c:v>121.7593680946003</c:v>
                </c:pt>
                <c:pt idx="111">
                  <c:v>122.21852576742542</c:v>
                </c:pt>
                <c:pt idx="112">
                  <c:v>122.68049852404897</c:v>
                </c:pt>
                <c:pt idx="113">
                  <c:v>123.14529064621213</c:v>
                </c:pt>
                <c:pt idx="114">
                  <c:v>123.61290666341007</c:v>
                </c:pt>
                <c:pt idx="115">
                  <c:v>124.08335134697816</c:v>
                </c:pt>
                <c:pt idx="116">
                  <c:v>124.55662970443413</c:v>
                </c:pt>
                <c:pt idx="117">
                  <c:v>125.0327469740637</c:v>
                </c:pt>
                <c:pt idx="118">
                  <c:v>125.51170861973814</c:v>
                </c:pt>
                <c:pt idx="119">
                  <c:v>125.99352032595255</c:v>
                </c:pt>
                <c:pt idx="120">
                  <c:v>126.47818799307433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4-438E-9569-9EEA04D3ED2E}"/>
            </c:ext>
          </c:extLst>
        </c:ser>
        <c:ser>
          <c:idx val="3"/>
          <c:order val="3"/>
          <c:tx>
            <c:v>Upper bound</c:v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'Data Price paths'!$P$7:$P$127</c:f>
              <c:numCache>
                <c:formatCode>0.00</c:formatCode>
                <c:ptCount val="121"/>
                <c:pt idx="0">
                  <c:v>100</c:v>
                </c:pt>
                <c:pt idx="1">
                  <c:v>104.81699450908141</c:v>
                </c:pt>
                <c:pt idx="2">
                  <c:v>107.23889071155352</c:v>
                </c:pt>
                <c:pt idx="3">
                  <c:v>109.28073044652544</c:v>
                </c:pt>
                <c:pt idx="4">
                  <c:v>111.13214486531588</c:v>
                </c:pt>
                <c:pt idx="5">
                  <c:v>112.86615782702761</c:v>
                </c:pt>
                <c:pt idx="6">
                  <c:v>114.52002449457261</c:v>
                </c:pt>
                <c:pt idx="7">
                  <c:v>116.11577051626149</c:v>
                </c:pt>
                <c:pt idx="8">
                  <c:v>117.66768461497223</c:v>
                </c:pt>
                <c:pt idx="9">
                  <c:v>119.18565319474746</c:v>
                </c:pt>
                <c:pt idx="10">
                  <c:v>120.67684987650892</c:v>
                </c:pt>
                <c:pt idx="11">
                  <c:v>122.14667431777895</c:v>
                </c:pt>
                <c:pt idx="12">
                  <c:v>123.59931141846083</c:v>
                </c:pt>
                <c:pt idx="13">
                  <c:v>125.03808301926729</c:v>
                </c:pt>
                <c:pt idx="14">
                  <c:v>126.46567899309771</c:v>
                </c:pt>
                <c:pt idx="15">
                  <c:v>127.88431466491713</c:v>
                </c:pt>
                <c:pt idx="16">
                  <c:v>129.29584133971758</c:v>
                </c:pt>
                <c:pt idx="17">
                  <c:v>130.70182593095117</c:v>
                </c:pt>
                <c:pt idx="18">
                  <c:v>132.10360961542716</c:v>
                </c:pt>
                <c:pt idx="19">
                  <c:v>133.50235188260734</c:v>
                </c:pt>
                <c:pt idx="20">
                  <c:v>134.89906418251553</c:v>
                </c:pt>
                <c:pt idx="21">
                  <c:v>136.2946360186267</c:v>
                </c:pt>
                <c:pt idx="22">
                  <c:v>137.68985545610158</c:v>
                </c:pt>
                <c:pt idx="23">
                  <c:v>139.08542543658686</c:v>
                </c:pt>
                <c:pt idx="24">
                  <c:v>140.48197689945852</c:v>
                </c:pt>
                <c:pt idx="25">
                  <c:v>141.88007943971118</c:v>
                </c:pt>
                <c:pt idx="26">
                  <c:v>143.28025004353745</c:v>
                </c:pt>
                <c:pt idx="27">
                  <c:v>144.68296030781201</c:v>
                </c:pt>
                <c:pt idx="28">
                  <c:v>146.08864245216935</c:v>
                </c:pt>
                <c:pt idx="29">
                  <c:v>147.49769436086652</c:v>
                </c:pt>
                <c:pt idx="30">
                  <c:v>148.91048383855667</c:v>
                </c:pt>
                <c:pt idx="31">
                  <c:v>150.32735222426084</c:v>
                </c:pt>
                <c:pt idx="32">
                  <c:v>151.74861747760212</c:v>
                </c:pt>
                <c:pt idx="33">
                  <c:v>153.17457682820958</c:v>
                </c:pt>
                <c:pt idx="34">
                  <c:v>154.6055090612974</c:v>
                </c:pt>
                <c:pt idx="35">
                  <c:v>156.04167649846406</c:v>
                </c:pt>
                <c:pt idx="36">
                  <c:v>157.48332672178478</c:v>
                </c:pt>
                <c:pt idx="37">
                  <c:v>158.9306940805821</c:v>
                </c:pt>
                <c:pt idx="38">
                  <c:v>160.38400101333113</c:v>
                </c:pt>
                <c:pt idx="39">
                  <c:v>161.84345921159445</c:v>
                </c:pt>
                <c:pt idx="40">
                  <c:v>163.30927064839105</c:v>
                </c:pt>
                <c:pt idx="41">
                  <c:v>164.78162848975256</c:v>
                </c:pt>
                <c:pt idx="42">
                  <c:v>166.26071790524054</c:v>
                </c:pt>
                <c:pt idx="43">
                  <c:v>167.74671679074785</c:v>
                </c:pt>
                <c:pt idx="44">
                  <c:v>169.23979641488933</c:v>
                </c:pt>
                <c:pt idx="45">
                  <c:v>170.7401219986065</c:v>
                </c:pt>
                <c:pt idx="46">
                  <c:v>172.24785323621944</c:v>
                </c:pt>
                <c:pt idx="47">
                  <c:v>173.76314476498729</c:v>
                </c:pt>
                <c:pt idx="48">
                  <c:v>175.28614658925932</c:v>
                </c:pt>
                <c:pt idx="49">
                  <c:v>176.81700446447033</c:v>
                </c:pt>
                <c:pt idx="50">
                  <c:v>178.35586024553351</c:v>
                </c:pt>
                <c:pt idx="51">
                  <c:v>179.90285220358834</c:v>
                </c:pt>
                <c:pt idx="52">
                  <c:v>181.45811531455482</c:v>
                </c:pt>
                <c:pt idx="53">
                  <c:v>183.02178152250988</c:v>
                </c:pt>
                <c:pt idx="54">
                  <c:v>184.59397998053018</c:v>
                </c:pt>
                <c:pt idx="55">
                  <c:v>186.1748372713256</c:v>
                </c:pt>
                <c:pt idx="56">
                  <c:v>187.76447760970993</c:v>
                </c:pt>
                <c:pt idx="57">
                  <c:v>189.36302302871707</c:v>
                </c:pt>
                <c:pt idx="58">
                  <c:v>190.97059355096258</c:v>
                </c:pt>
                <c:pt idx="59">
                  <c:v>192.58730734667017</c:v>
                </c:pt>
                <c:pt idx="60">
                  <c:v>194.21328087962445</c:v>
                </c:pt>
                <c:pt idx="61">
                  <c:v>195.84862904217454</c:v>
                </c:pt>
                <c:pt idx="62">
                  <c:v>197.49346528029082</c:v>
                </c:pt>
                <c:pt idx="63">
                  <c:v>199.14790170957244</c:v>
                </c:pt>
                <c:pt idx="64">
                  <c:v>200.81204922300918</c:v>
                </c:pt>
                <c:pt idx="65">
                  <c:v>202.48601759121806</c:v>
                </c:pt>
                <c:pt idx="66">
                  <c:v>204.16991555580469</c:v>
                </c:pt>
                <c:pt idx="67">
                  <c:v>205.86385091643101</c:v>
                </c:pt>
                <c:pt idx="68">
                  <c:v>207.5679306121192</c:v>
                </c:pt>
                <c:pt idx="69">
                  <c:v>209.28226079726403</c:v>
                </c:pt>
                <c:pt idx="70">
                  <c:v>211.0069469127871</c:v>
                </c:pt>
                <c:pt idx="71">
                  <c:v>212.74209375282157</c:v>
                </c:pt>
                <c:pt idx="72">
                  <c:v>214.48780552728226</c:v>
                </c:pt>
                <c:pt idx="73">
                  <c:v>216.24418592064126</c:v>
                </c:pt>
                <c:pt idx="74">
                  <c:v>218.01133814720419</c:v>
                </c:pt>
                <c:pt idx="75">
                  <c:v>219.78936500315172</c:v>
                </c:pt>
                <c:pt idx="76">
                  <c:v>221.57836891559049</c:v>
                </c:pt>
                <c:pt idx="77">
                  <c:v>223.37845198883605</c:v>
                </c:pt>
                <c:pt idx="78">
                  <c:v>225.18971604813021</c:v>
                </c:pt>
                <c:pt idx="79">
                  <c:v>227.01226268098006</c:v>
                </c:pt>
                <c:pt idx="80">
                  <c:v>228.84619327628798</c:v>
                </c:pt>
                <c:pt idx="81">
                  <c:v>230.69160906143028</c:v>
                </c:pt>
                <c:pt idx="82">
                  <c:v>232.54861113742788</c:v>
                </c:pt>
                <c:pt idx="83">
                  <c:v>234.41730051234146</c:v>
                </c:pt>
                <c:pt idx="84">
                  <c:v>236.29777813301263</c:v>
                </c:pt>
                <c:pt idx="85">
                  <c:v>238.1901449152636</c:v>
                </c:pt>
                <c:pt idx="86">
                  <c:v>240.09450177265933</c:v>
                </c:pt>
                <c:pt idx="87">
                  <c:v>242.01094964392641</c:v>
                </c:pt>
                <c:pt idx="88">
                  <c:v>243.93958951911893</c:v>
                </c:pt>
                <c:pt idx="89">
                  <c:v>245.88052246461194</c:v>
                </c:pt>
                <c:pt idx="90">
                  <c:v>247.83384964699744</c:v>
                </c:pt>
                <c:pt idx="91">
                  <c:v>249.79967235595601</c:v>
                </c:pt>
                <c:pt idx="92">
                  <c:v>251.77809202616524</c:v>
                </c:pt>
                <c:pt idx="93">
                  <c:v>253.76921025830862</c:v>
                </c:pt>
                <c:pt idx="94">
                  <c:v>255.77312883923943</c:v>
                </c:pt>
                <c:pt idx="95">
                  <c:v>257.78994976135215</c:v>
                </c:pt>
                <c:pt idx="96">
                  <c:v>259.81977524120998</c:v>
                </c:pt>
                <c:pt idx="97">
                  <c:v>261.86270773747407</c:v>
                </c:pt>
                <c:pt idx="98">
                  <c:v>263.918849968176</c:v>
                </c:pt>
                <c:pt idx="99">
                  <c:v>265.98830492737352</c:v>
                </c:pt>
                <c:pt idx="100">
                  <c:v>268.07117590122562</c:v>
                </c:pt>
                <c:pt idx="101">
                  <c:v>270.16756648352185</c:v>
                </c:pt>
                <c:pt idx="102">
                  <c:v>272.27758059069794</c:v>
                </c:pt>
                <c:pt idx="103">
                  <c:v>274.40132247636637</c:v>
                </c:pt>
                <c:pt idx="104">
                  <c:v>276.53889674539261</c:v>
                </c:pt>
                <c:pt idx="105">
                  <c:v>278.69040836754056</c:v>
                </c:pt>
                <c:pt idx="106">
                  <c:v>280.85596269071385</c:v>
                </c:pt>
                <c:pt idx="107">
                  <c:v>283.03566545381472</c:v>
                </c:pt>
                <c:pt idx="108">
                  <c:v>285.22962279924371</c:v>
                </c:pt>
                <c:pt idx="109">
                  <c:v>287.43794128505851</c:v>
                </c:pt>
                <c:pt idx="110">
                  <c:v>289.66072789681346</c:v>
                </c:pt>
                <c:pt idx="111">
                  <c:v>291.89809005909575</c:v>
                </c:pt>
                <c:pt idx="112">
                  <c:v>294.15013564677639</c:v>
                </c:pt>
                <c:pt idx="113">
                  <c:v>296.41697299599116</c:v>
                </c:pt>
                <c:pt idx="114">
                  <c:v>298.69871091486795</c:v>
                </c:pt>
                <c:pt idx="115">
                  <c:v>300.99545869401226</c:v>
                </c:pt>
                <c:pt idx="116">
                  <c:v>303.30732611676706</c:v>
                </c:pt>
                <c:pt idx="117">
                  <c:v>305.63442346925717</c:v>
                </c:pt>
                <c:pt idx="118">
                  <c:v>307.97686155023143</c:v>
                </c:pt>
                <c:pt idx="119">
                  <c:v>310.33475168071402</c:v>
                </c:pt>
                <c:pt idx="120">
                  <c:v>312.7082057134744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74-438E-9569-9EEA04D3ED2E}"/>
            </c:ext>
          </c:extLst>
        </c:ser>
        <c:ser>
          <c:idx val="4"/>
          <c:order val="4"/>
          <c:tx>
            <c:v>Between bounds</c:v>
          </c:tx>
          <c:spPr>
            <a:ln w="38100" cap="rnd">
              <a:solidFill>
                <a:srgbClr val="001409">
                  <a:alpha val="6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'Data Price paths'!$I$8:$I$128</c:f>
              <c:numCache>
                <c:formatCode>0.00</c:formatCode>
                <c:ptCount val="121"/>
                <c:pt idx="0">
                  <c:v>100</c:v>
                </c:pt>
                <c:pt idx="1">
                  <c:v>102.57821349339198</c:v>
                </c:pt>
                <c:pt idx="2">
                  <c:v>103.1900498748814</c:v>
                </c:pt>
                <c:pt idx="3">
                  <c:v>102.25262166820691</c:v>
                </c:pt>
                <c:pt idx="4">
                  <c:v>105.96574831955212</c:v>
                </c:pt>
                <c:pt idx="5">
                  <c:v>109.5093697545075</c:v>
                </c:pt>
                <c:pt idx="6">
                  <c:v>105.16773057797391</c:v>
                </c:pt>
                <c:pt idx="7">
                  <c:v>101.82622817575994</c:v>
                </c:pt>
                <c:pt idx="8">
                  <c:v>109.17362669236277</c:v>
                </c:pt>
                <c:pt idx="9">
                  <c:v>113.64433134374261</c:v>
                </c:pt>
                <c:pt idx="10">
                  <c:v>113.7383409214026</c:v>
                </c:pt>
                <c:pt idx="11">
                  <c:v>118.31708966585583</c:v>
                </c:pt>
                <c:pt idx="12">
                  <c:v>112.19173181380351</c:v>
                </c:pt>
                <c:pt idx="13">
                  <c:v>109.0541044086865</c:v>
                </c:pt>
                <c:pt idx="14">
                  <c:v>106.9246506038692</c:v>
                </c:pt>
                <c:pt idx="15">
                  <c:v>112.16100183257188</c:v>
                </c:pt>
                <c:pt idx="16">
                  <c:v>112.87735255788185</c:v>
                </c:pt>
                <c:pt idx="17">
                  <c:v>113.07836482765657</c:v>
                </c:pt>
                <c:pt idx="18">
                  <c:v>114.69327569394659</c:v>
                </c:pt>
                <c:pt idx="19">
                  <c:v>109.40949714924264</c:v>
                </c:pt>
                <c:pt idx="20">
                  <c:v>104.22353181153009</c:v>
                </c:pt>
                <c:pt idx="21">
                  <c:v>104.06044247866852</c:v>
                </c:pt>
                <c:pt idx="22">
                  <c:v>105.62959150646819</c:v>
                </c:pt>
                <c:pt idx="23">
                  <c:v>101.63520395600744</c:v>
                </c:pt>
                <c:pt idx="24">
                  <c:v>107.52120607861914</c:v>
                </c:pt>
                <c:pt idx="25">
                  <c:v>110.62320748432222</c:v>
                </c:pt>
                <c:pt idx="26">
                  <c:v>114.44396613648206</c:v>
                </c:pt>
                <c:pt idx="27">
                  <c:v>122.37358504779274</c:v>
                </c:pt>
                <c:pt idx="28">
                  <c:v>131.74269130339226</c:v>
                </c:pt>
                <c:pt idx="29">
                  <c:v>133.00531061380988</c:v>
                </c:pt>
                <c:pt idx="30">
                  <c:v>133.06238431806329</c:v>
                </c:pt>
                <c:pt idx="31">
                  <c:v>126.0960938453285</c:v>
                </c:pt>
                <c:pt idx="32">
                  <c:v>136.51044126743255</c:v>
                </c:pt>
                <c:pt idx="33">
                  <c:v>140.04945204921728</c:v>
                </c:pt>
                <c:pt idx="34">
                  <c:v>132.49692563951513</c:v>
                </c:pt>
                <c:pt idx="35">
                  <c:v>130.96875306352544</c:v>
                </c:pt>
                <c:pt idx="36">
                  <c:v>128.54391399295636</c:v>
                </c:pt>
                <c:pt idx="37">
                  <c:v>127.76620610068954</c:v>
                </c:pt>
                <c:pt idx="38">
                  <c:v>125.93943832695697</c:v>
                </c:pt>
                <c:pt idx="39">
                  <c:v>123.26305941026774</c:v>
                </c:pt>
                <c:pt idx="40">
                  <c:v>129.24224238420874</c:v>
                </c:pt>
                <c:pt idx="41">
                  <c:v>124.66720568400217</c:v>
                </c:pt>
                <c:pt idx="42">
                  <c:v>125.87411274857104</c:v>
                </c:pt>
                <c:pt idx="43">
                  <c:v>126.62521778260495</c:v>
                </c:pt>
                <c:pt idx="44">
                  <c:v>130.38716663270057</c:v>
                </c:pt>
                <c:pt idx="45">
                  <c:v>137.39972135123895</c:v>
                </c:pt>
                <c:pt idx="46">
                  <c:v>141.59242743191746</c:v>
                </c:pt>
                <c:pt idx="47">
                  <c:v>131.37161153292908</c:v>
                </c:pt>
                <c:pt idx="48">
                  <c:v>129.24759673884515</c:v>
                </c:pt>
                <c:pt idx="49">
                  <c:v>131.61182225805777</c:v>
                </c:pt>
                <c:pt idx="50">
                  <c:v>134.136508163147</c:v>
                </c:pt>
                <c:pt idx="51">
                  <c:v>137.35263252706054</c:v>
                </c:pt>
                <c:pt idx="52">
                  <c:v>149.62021160516184</c:v>
                </c:pt>
                <c:pt idx="53">
                  <c:v>143.47765192743321</c:v>
                </c:pt>
                <c:pt idx="54">
                  <c:v>144.93979941969548</c:v>
                </c:pt>
                <c:pt idx="55">
                  <c:v>144.98980506906079</c:v>
                </c:pt>
                <c:pt idx="56">
                  <c:v>155.62300209668723</c:v>
                </c:pt>
                <c:pt idx="57">
                  <c:v>157.86799168490231</c:v>
                </c:pt>
                <c:pt idx="58">
                  <c:v>165.195901853457</c:v>
                </c:pt>
                <c:pt idx="59">
                  <c:v>157.65455996840598</c:v>
                </c:pt>
                <c:pt idx="60">
                  <c:v>165.59224507265697</c:v>
                </c:pt>
                <c:pt idx="61">
                  <c:v>158.61293118403981</c:v>
                </c:pt>
                <c:pt idx="62">
                  <c:v>153.52674144993534</c:v>
                </c:pt>
                <c:pt idx="63">
                  <c:v>156.70181625182775</c:v>
                </c:pt>
                <c:pt idx="64">
                  <c:v>157.96290811254096</c:v>
                </c:pt>
                <c:pt idx="65">
                  <c:v>162.62382369662063</c:v>
                </c:pt>
                <c:pt idx="66">
                  <c:v>160.41195770147786</c:v>
                </c:pt>
                <c:pt idx="67">
                  <c:v>156.69794579906738</c:v>
                </c:pt>
                <c:pt idx="68">
                  <c:v>157.50546706717952</c:v>
                </c:pt>
                <c:pt idx="69">
                  <c:v>150.82962146823201</c:v>
                </c:pt>
                <c:pt idx="70">
                  <c:v>145.76149214940563</c:v>
                </c:pt>
                <c:pt idx="71">
                  <c:v>149.81393686458583</c:v>
                </c:pt>
                <c:pt idx="72">
                  <c:v>138.5261035595089</c:v>
                </c:pt>
                <c:pt idx="73">
                  <c:v>141.93619697663016</c:v>
                </c:pt>
                <c:pt idx="74">
                  <c:v>137.07567965206832</c:v>
                </c:pt>
                <c:pt idx="75">
                  <c:v>141.11576771424257</c:v>
                </c:pt>
                <c:pt idx="76">
                  <c:v>139.6846346431881</c:v>
                </c:pt>
                <c:pt idx="77">
                  <c:v>132.75021235765902</c:v>
                </c:pt>
                <c:pt idx="78">
                  <c:v>128.60266602017401</c:v>
                </c:pt>
                <c:pt idx="79">
                  <c:v>124.90697651435821</c:v>
                </c:pt>
                <c:pt idx="80">
                  <c:v>136.20067907355326</c:v>
                </c:pt>
                <c:pt idx="81">
                  <c:v>141.23506796035045</c:v>
                </c:pt>
                <c:pt idx="82">
                  <c:v>146.56073825094916</c:v>
                </c:pt>
                <c:pt idx="83">
                  <c:v>151.88087654516701</c:v>
                </c:pt>
                <c:pt idx="84">
                  <c:v>155.42547818591632</c:v>
                </c:pt>
                <c:pt idx="85">
                  <c:v>158.15591127268172</c:v>
                </c:pt>
                <c:pt idx="86">
                  <c:v>159.40097829474294</c:v>
                </c:pt>
                <c:pt idx="87">
                  <c:v>170.5920933888417</c:v>
                </c:pt>
                <c:pt idx="88">
                  <c:v>179.04861945509069</c:v>
                </c:pt>
                <c:pt idx="89">
                  <c:v>189.41750199230052</c:v>
                </c:pt>
                <c:pt idx="90">
                  <c:v>202.01211686547089</c:v>
                </c:pt>
                <c:pt idx="91">
                  <c:v>218.18550013193013</c:v>
                </c:pt>
                <c:pt idx="92">
                  <c:v>214.4882193536595</c:v>
                </c:pt>
                <c:pt idx="93">
                  <c:v>235.35095972261169</c:v>
                </c:pt>
                <c:pt idx="94">
                  <c:v>228.4713412534706</c:v>
                </c:pt>
                <c:pt idx="95">
                  <c:v>235.05760520342764</c:v>
                </c:pt>
                <c:pt idx="96">
                  <c:v>244.4465175263517</c:v>
                </c:pt>
                <c:pt idx="97">
                  <c:v>259.61625757971706</c:v>
                </c:pt>
                <c:pt idx="98">
                  <c:v>254.89497541606502</c:v>
                </c:pt>
                <c:pt idx="99">
                  <c:v>265.10284869082443</c:v>
                </c:pt>
                <c:pt idx="100">
                  <c:v>250.82241948648732</c:v>
                </c:pt>
                <c:pt idx="101">
                  <c:v>243.12972486436601</c:v>
                </c:pt>
                <c:pt idx="102">
                  <c:v>253.21082835579415</c:v>
                </c:pt>
                <c:pt idx="103">
                  <c:v>265.70976739080044</c:v>
                </c:pt>
                <c:pt idx="104">
                  <c:v>269.64247099515541</c:v>
                </c:pt>
                <c:pt idx="105">
                  <c:v>259.93217515962351</c:v>
                </c:pt>
                <c:pt idx="106">
                  <c:v>256.84403456223822</c:v>
                </c:pt>
                <c:pt idx="107">
                  <c:v>252.55026685554</c:v>
                </c:pt>
                <c:pt idx="108">
                  <c:v>255.14639525826308</c:v>
                </c:pt>
                <c:pt idx="109">
                  <c:v>259.49106905712142</c:v>
                </c:pt>
                <c:pt idx="110">
                  <c:v>254.35065235189219</c:v>
                </c:pt>
                <c:pt idx="111">
                  <c:v>254.44916840442906</c:v>
                </c:pt>
                <c:pt idx="112">
                  <c:v>236.27500781904871</c:v>
                </c:pt>
                <c:pt idx="113">
                  <c:v>255.24025110724699</c:v>
                </c:pt>
                <c:pt idx="114">
                  <c:v>268.1324509272589</c:v>
                </c:pt>
                <c:pt idx="115">
                  <c:v>254.36580292196129</c:v>
                </c:pt>
                <c:pt idx="116">
                  <c:v>275.03239135543464</c:v>
                </c:pt>
                <c:pt idx="117">
                  <c:v>256.88693762992915</c:v>
                </c:pt>
                <c:pt idx="118">
                  <c:v>257.97442176600168</c:v>
                </c:pt>
                <c:pt idx="119">
                  <c:v>243.92310013027378</c:v>
                </c:pt>
                <c:pt idx="120">
                  <c:v>260.709172586872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74-438E-9569-9EEA04D3ED2E}"/>
            </c:ext>
          </c:extLst>
        </c:ser>
        <c:ser>
          <c:idx val="5"/>
          <c:order val="5"/>
          <c:tx>
            <c:v>Below lower bound</c:v>
          </c:tx>
          <c:spPr>
            <a:ln w="38100" cap="rnd">
              <a:solidFill>
                <a:srgbClr val="001409">
                  <a:alpha val="28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'Data Price paths'!$K$8:$K$128</c:f>
              <c:numCache>
                <c:formatCode>0.00</c:formatCode>
                <c:ptCount val="121"/>
                <c:pt idx="0">
                  <c:v>100</c:v>
                </c:pt>
                <c:pt idx="1">
                  <c:v>96.424547372255105</c:v>
                </c:pt>
                <c:pt idx="2">
                  <c:v>97.952077641964152</c:v>
                </c:pt>
                <c:pt idx="3">
                  <c:v>97.615764435831821</c:v>
                </c:pt>
                <c:pt idx="4">
                  <c:v>98.613256453612564</c:v>
                </c:pt>
                <c:pt idx="5">
                  <c:v>90.546885664817836</c:v>
                </c:pt>
                <c:pt idx="6">
                  <c:v>91.548906312846853</c:v>
                </c:pt>
                <c:pt idx="7">
                  <c:v>88.345648015411996</c:v>
                </c:pt>
                <c:pt idx="8">
                  <c:v>89.33412202406393</c:v>
                </c:pt>
                <c:pt idx="9">
                  <c:v>86.220400362223572</c:v>
                </c:pt>
                <c:pt idx="10">
                  <c:v>86.913294426584855</c:v>
                </c:pt>
                <c:pt idx="11">
                  <c:v>87.767870430343422</c:v>
                </c:pt>
                <c:pt idx="12">
                  <c:v>85.254294039057086</c:v>
                </c:pt>
                <c:pt idx="13">
                  <c:v>90.63080099188636</c:v>
                </c:pt>
                <c:pt idx="14">
                  <c:v>89.574706644316365</c:v>
                </c:pt>
                <c:pt idx="15">
                  <c:v>84.535473388689994</c:v>
                </c:pt>
                <c:pt idx="16">
                  <c:v>88.999787618773482</c:v>
                </c:pt>
                <c:pt idx="17">
                  <c:v>88.267984641257968</c:v>
                </c:pt>
                <c:pt idx="18">
                  <c:v>92.441867031613427</c:v>
                </c:pt>
                <c:pt idx="19">
                  <c:v>91.034702629685768</c:v>
                </c:pt>
                <c:pt idx="20">
                  <c:v>83.155698767319961</c:v>
                </c:pt>
                <c:pt idx="21">
                  <c:v>80.093210050078568</c:v>
                </c:pt>
                <c:pt idx="22">
                  <c:v>79.099610142844014</c:v>
                </c:pt>
                <c:pt idx="23">
                  <c:v>80.208696230670199</c:v>
                </c:pt>
                <c:pt idx="24">
                  <c:v>80.250240916824396</c:v>
                </c:pt>
                <c:pt idx="25">
                  <c:v>78.986987988790148</c:v>
                </c:pt>
                <c:pt idx="26">
                  <c:v>89.64907151066582</c:v>
                </c:pt>
                <c:pt idx="27">
                  <c:v>89.779488846671484</c:v>
                </c:pt>
                <c:pt idx="28">
                  <c:v>97.330691283560725</c:v>
                </c:pt>
                <c:pt idx="29">
                  <c:v>96.983815845157906</c:v>
                </c:pt>
                <c:pt idx="30">
                  <c:v>96.173186536951988</c:v>
                </c:pt>
                <c:pt idx="31">
                  <c:v>91.616790974203866</c:v>
                </c:pt>
                <c:pt idx="32">
                  <c:v>84.030152667159484</c:v>
                </c:pt>
                <c:pt idx="33">
                  <c:v>80.264336023147834</c:v>
                </c:pt>
                <c:pt idx="34">
                  <c:v>85.422764281182822</c:v>
                </c:pt>
                <c:pt idx="35">
                  <c:v>81.149559812622755</c:v>
                </c:pt>
                <c:pt idx="36">
                  <c:v>81.194152346064598</c:v>
                </c:pt>
                <c:pt idx="37">
                  <c:v>79.385982813689395</c:v>
                </c:pt>
                <c:pt idx="38">
                  <c:v>74.195902555164125</c:v>
                </c:pt>
                <c:pt idx="39">
                  <c:v>75.245324622370163</c:v>
                </c:pt>
                <c:pt idx="40">
                  <c:v>75.730861644726616</c:v>
                </c:pt>
                <c:pt idx="41">
                  <c:v>75.459442182680164</c:v>
                </c:pt>
                <c:pt idx="42">
                  <c:v>73.964802736226005</c:v>
                </c:pt>
                <c:pt idx="43">
                  <c:v>73.065970208148556</c:v>
                </c:pt>
                <c:pt idx="44">
                  <c:v>71.167235880214861</c:v>
                </c:pt>
                <c:pt idx="45">
                  <c:v>74.143663351198711</c:v>
                </c:pt>
                <c:pt idx="46">
                  <c:v>77.505173506085882</c:v>
                </c:pt>
                <c:pt idx="47">
                  <c:v>81.689780128478176</c:v>
                </c:pt>
                <c:pt idx="48">
                  <c:v>77.670462208214886</c:v>
                </c:pt>
                <c:pt idx="49">
                  <c:v>78.428273325777852</c:v>
                </c:pt>
                <c:pt idx="50">
                  <c:v>80.487786533690411</c:v>
                </c:pt>
                <c:pt idx="51">
                  <c:v>71.855551301220231</c:v>
                </c:pt>
                <c:pt idx="52">
                  <c:v>74.819428136975901</c:v>
                </c:pt>
                <c:pt idx="53">
                  <c:v>70.10117142272064</c:v>
                </c:pt>
                <c:pt idx="54">
                  <c:v>73.537589438525217</c:v>
                </c:pt>
                <c:pt idx="55">
                  <c:v>74.59209211990725</c:v>
                </c:pt>
                <c:pt idx="56">
                  <c:v>78.974493960264454</c:v>
                </c:pt>
                <c:pt idx="57">
                  <c:v>76.539060448751798</c:v>
                </c:pt>
                <c:pt idx="58">
                  <c:v>75.760497879886927</c:v>
                </c:pt>
                <c:pt idx="59">
                  <c:v>75.08290085538772</c:v>
                </c:pt>
                <c:pt idx="60">
                  <c:v>72.40641599280714</c:v>
                </c:pt>
                <c:pt idx="61">
                  <c:v>72.710216166478716</c:v>
                </c:pt>
                <c:pt idx="62">
                  <c:v>68.721385790897671</c:v>
                </c:pt>
                <c:pt idx="63">
                  <c:v>70.484382905398363</c:v>
                </c:pt>
                <c:pt idx="64">
                  <c:v>70.606167252206035</c:v>
                </c:pt>
                <c:pt idx="65">
                  <c:v>67.428293843604948</c:v>
                </c:pt>
                <c:pt idx="66">
                  <c:v>66.714389870278083</c:v>
                </c:pt>
                <c:pt idx="67">
                  <c:v>65.462802562735163</c:v>
                </c:pt>
                <c:pt idx="68">
                  <c:v>68.215028840483669</c:v>
                </c:pt>
                <c:pt idx="69">
                  <c:v>67.939465468493992</c:v>
                </c:pt>
                <c:pt idx="70">
                  <c:v>69.668371758075523</c:v>
                </c:pt>
                <c:pt idx="71">
                  <c:v>73.401101605543488</c:v>
                </c:pt>
                <c:pt idx="72">
                  <c:v>73.089957465691441</c:v>
                </c:pt>
                <c:pt idx="73">
                  <c:v>66.655594624590364</c:v>
                </c:pt>
                <c:pt idx="74">
                  <c:v>64.360998479207424</c:v>
                </c:pt>
                <c:pt idx="75">
                  <c:v>65.020353095630227</c:v>
                </c:pt>
                <c:pt idx="76">
                  <c:v>67.721806247108617</c:v>
                </c:pt>
                <c:pt idx="77">
                  <c:v>68.669665721076669</c:v>
                </c:pt>
                <c:pt idx="78">
                  <c:v>69.72313615832222</c:v>
                </c:pt>
                <c:pt idx="79">
                  <c:v>69.171949344950193</c:v>
                </c:pt>
                <c:pt idx="80">
                  <c:v>68.926963944256116</c:v>
                </c:pt>
                <c:pt idx="81">
                  <c:v>72.620108948134416</c:v>
                </c:pt>
                <c:pt idx="82">
                  <c:v>72.703146788277166</c:v>
                </c:pt>
                <c:pt idx="83">
                  <c:v>72.067844058605445</c:v>
                </c:pt>
                <c:pt idx="84">
                  <c:v>70.96877651354157</c:v>
                </c:pt>
                <c:pt idx="85">
                  <c:v>68.419048907263416</c:v>
                </c:pt>
                <c:pt idx="86">
                  <c:v>67.55625637273846</c:v>
                </c:pt>
                <c:pt idx="87">
                  <c:v>63.421033376311641</c:v>
                </c:pt>
                <c:pt idx="88">
                  <c:v>61.588360384200591</c:v>
                </c:pt>
                <c:pt idx="89">
                  <c:v>63.641317719393257</c:v>
                </c:pt>
                <c:pt idx="90">
                  <c:v>62.507390599673251</c:v>
                </c:pt>
                <c:pt idx="91">
                  <c:v>60.299619181397517</c:v>
                </c:pt>
                <c:pt idx="92">
                  <c:v>59.470554077204568</c:v>
                </c:pt>
                <c:pt idx="93">
                  <c:v>58.914730335644649</c:v>
                </c:pt>
                <c:pt idx="94">
                  <c:v>55.366492355963381</c:v>
                </c:pt>
                <c:pt idx="95">
                  <c:v>55.138978079893725</c:v>
                </c:pt>
                <c:pt idx="96">
                  <c:v>55.641207401940925</c:v>
                </c:pt>
                <c:pt idx="97">
                  <c:v>59.244963311394429</c:v>
                </c:pt>
                <c:pt idx="98">
                  <c:v>59.4327839028714</c:v>
                </c:pt>
                <c:pt idx="99">
                  <c:v>57.911301611522624</c:v>
                </c:pt>
                <c:pt idx="100">
                  <c:v>56.882217386916331</c:v>
                </c:pt>
                <c:pt idx="101">
                  <c:v>58.198357927302787</c:v>
                </c:pt>
                <c:pt idx="102">
                  <c:v>58.980871978474482</c:v>
                </c:pt>
                <c:pt idx="103">
                  <c:v>58.716856307191513</c:v>
                </c:pt>
                <c:pt idx="104">
                  <c:v>64.718119032691675</c:v>
                </c:pt>
                <c:pt idx="105">
                  <c:v>67.355226009289012</c:v>
                </c:pt>
                <c:pt idx="106">
                  <c:v>66.087866048880244</c:v>
                </c:pt>
                <c:pt idx="107">
                  <c:v>66.577718901628884</c:v>
                </c:pt>
                <c:pt idx="108">
                  <c:v>71.327202761642312</c:v>
                </c:pt>
                <c:pt idx="109">
                  <c:v>68.759536856735565</c:v>
                </c:pt>
                <c:pt idx="110">
                  <c:v>71.859222636274026</c:v>
                </c:pt>
                <c:pt idx="111">
                  <c:v>71.977991394392916</c:v>
                </c:pt>
                <c:pt idx="112">
                  <c:v>72.604158860888191</c:v>
                </c:pt>
                <c:pt idx="113">
                  <c:v>72.381147513289378</c:v>
                </c:pt>
                <c:pt idx="114">
                  <c:v>71.069248947386924</c:v>
                </c:pt>
                <c:pt idx="115">
                  <c:v>72.017262338708889</c:v>
                </c:pt>
                <c:pt idx="116">
                  <c:v>72.85886592300659</c:v>
                </c:pt>
                <c:pt idx="117">
                  <c:v>70.773419365835636</c:v>
                </c:pt>
                <c:pt idx="118">
                  <c:v>71.696413386503195</c:v>
                </c:pt>
                <c:pt idx="119">
                  <c:v>73.93834878361281</c:v>
                </c:pt>
                <c:pt idx="120">
                  <c:v>74.02772959774228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74-438E-9569-9EEA04D3E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577344"/>
        <c:axId val="1031575424"/>
      </c:lineChart>
      <c:catAx>
        <c:axId val="1031577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>
                    <a:solidFill>
                      <a:sysClr val="windowText" lastClr="000000"/>
                    </a:solidFill>
                  </a:rPr>
                  <a:t>Time (in months)</a:t>
                </a:r>
              </a:p>
            </c:rich>
          </c:tx>
          <c:layout>
            <c:manualLayout>
              <c:xMode val="edge"/>
              <c:yMode val="edge"/>
              <c:x val="0.46301012366907318"/>
              <c:y val="0.875196116089258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5754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03157542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>
                    <a:solidFill>
                      <a:sysClr val="windowText" lastClr="000000"/>
                    </a:solidFill>
                  </a:rPr>
                  <a:t>Asset price ($)</a:t>
                </a:r>
              </a:p>
            </c:rich>
          </c:tx>
          <c:layout>
            <c:manualLayout>
              <c:xMode val="edge"/>
              <c:yMode val="edge"/>
              <c:x val="2.9327903745358052E-2"/>
              <c:y val="0.37206813214673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5773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3746422630796099"/>
          <c:y val="0.92617260381651623"/>
          <c:w val="0.60934204579910112"/>
          <c:h val="4.1467843331352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</a:rPr>
              <a:t>Linear vs. Square-root growth function in time </a:t>
            </a:r>
            <a:endParaRPr lang="en-IN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1291360715434585"/>
          <c:y val="1.8202248479323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039430558336318"/>
          <c:y val="7.7693343550798447E-2"/>
          <c:w val="0.8710109143678324"/>
          <c:h val="0.7577576931970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'Data Mu vs. Sigma'!$F$5</c:f>
              <c:strCache>
                <c:ptCount val="1"/>
                <c:pt idx="0">
                  <c:v>Linear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'Data Mu vs. Sigma'!$E$6:$E$106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'Data Mu vs. Sigma'!$F$6:$F$106</c:f>
              <c:numCache>
                <c:formatCode>0.000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2A-44AD-931D-9776EE8D2B52}"/>
            </c:ext>
          </c:extLst>
        </c:ser>
        <c:ser>
          <c:idx val="1"/>
          <c:order val="1"/>
          <c:tx>
            <c:strRef>
              <c:f>'Data Mu vs. Sigma'!$G$5</c:f>
              <c:strCache>
                <c:ptCount val="1"/>
                <c:pt idx="0">
                  <c:v>Square root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'Data Mu vs. Sigma'!$E$6:$E$106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'Data Mu vs. Sigma'!$G$6:$G$106</c:f>
              <c:numCache>
                <c:formatCode>0.000</c:formatCode>
                <c:ptCount val="101"/>
                <c:pt idx="0">
                  <c:v>0</c:v>
                </c:pt>
                <c:pt idx="1">
                  <c:v>0.31622776601683794</c:v>
                </c:pt>
                <c:pt idx="2">
                  <c:v>0.44721359549995793</c:v>
                </c:pt>
                <c:pt idx="3">
                  <c:v>0.54772255750516607</c:v>
                </c:pt>
                <c:pt idx="4">
                  <c:v>0.63245553203367588</c:v>
                </c:pt>
                <c:pt idx="5">
                  <c:v>0.70710678118654757</c:v>
                </c:pt>
                <c:pt idx="6">
                  <c:v>0.7745966692414834</c:v>
                </c:pt>
                <c:pt idx="7">
                  <c:v>0.83666002653407556</c:v>
                </c:pt>
                <c:pt idx="8">
                  <c:v>0.89442719099991586</c:v>
                </c:pt>
                <c:pt idx="9">
                  <c:v>0.94868329805051377</c:v>
                </c:pt>
                <c:pt idx="10">
                  <c:v>1</c:v>
                </c:pt>
                <c:pt idx="11">
                  <c:v>1.0488088481701516</c:v>
                </c:pt>
                <c:pt idx="12">
                  <c:v>1.0954451150103321</c:v>
                </c:pt>
                <c:pt idx="13">
                  <c:v>1.1401754250991381</c:v>
                </c:pt>
                <c:pt idx="14">
                  <c:v>1.1832159566199232</c:v>
                </c:pt>
                <c:pt idx="15">
                  <c:v>1.2247448713915889</c:v>
                </c:pt>
                <c:pt idx="16">
                  <c:v>1.2649110640673518</c:v>
                </c:pt>
                <c:pt idx="17">
                  <c:v>1.3038404810405297</c:v>
                </c:pt>
                <c:pt idx="18">
                  <c:v>1.3416407864998738</c:v>
                </c:pt>
                <c:pt idx="19">
                  <c:v>1.3784048752090221</c:v>
                </c:pt>
                <c:pt idx="20">
                  <c:v>1.4142135623730951</c:v>
                </c:pt>
                <c:pt idx="21">
                  <c:v>1.4491376746189439</c:v>
                </c:pt>
                <c:pt idx="22">
                  <c:v>1.4832396974191326</c:v>
                </c:pt>
                <c:pt idx="23">
                  <c:v>1.51657508881031</c:v>
                </c:pt>
                <c:pt idx="24">
                  <c:v>1.5491933384829668</c:v>
                </c:pt>
                <c:pt idx="25">
                  <c:v>1.5811388300841898</c:v>
                </c:pt>
                <c:pt idx="26">
                  <c:v>1.61245154965971</c:v>
                </c:pt>
                <c:pt idx="27">
                  <c:v>1.6431676725154984</c:v>
                </c:pt>
                <c:pt idx="28">
                  <c:v>1.6733200530681511</c:v>
                </c:pt>
                <c:pt idx="29">
                  <c:v>1.70293863659264</c:v>
                </c:pt>
                <c:pt idx="30">
                  <c:v>1.7320508075688772</c:v>
                </c:pt>
                <c:pt idx="31">
                  <c:v>1.7606816861659009</c:v>
                </c:pt>
                <c:pt idx="32">
                  <c:v>1.7888543819998317</c:v>
                </c:pt>
                <c:pt idx="33">
                  <c:v>1.8165902124584949</c:v>
                </c:pt>
                <c:pt idx="34">
                  <c:v>1.8439088914585775</c:v>
                </c:pt>
                <c:pt idx="35">
                  <c:v>1.8708286933869707</c:v>
                </c:pt>
                <c:pt idx="36">
                  <c:v>1.8973665961010275</c:v>
                </c:pt>
                <c:pt idx="37">
                  <c:v>1.9235384061671346</c:v>
                </c:pt>
                <c:pt idx="38">
                  <c:v>1.9493588689617927</c:v>
                </c:pt>
                <c:pt idx="39">
                  <c:v>1.9748417658131499</c:v>
                </c:pt>
                <c:pt idx="40">
                  <c:v>2</c:v>
                </c:pt>
                <c:pt idx="41">
                  <c:v>2.0248456731316584</c:v>
                </c:pt>
                <c:pt idx="42">
                  <c:v>2.0493901531919199</c:v>
                </c:pt>
                <c:pt idx="43">
                  <c:v>2.0736441353327719</c:v>
                </c:pt>
                <c:pt idx="44">
                  <c:v>2.0976176963403033</c:v>
                </c:pt>
                <c:pt idx="45">
                  <c:v>2.1213203435596424</c:v>
                </c:pt>
                <c:pt idx="46">
                  <c:v>2.1447610589527217</c:v>
                </c:pt>
                <c:pt idx="47">
                  <c:v>2.16794833886788</c:v>
                </c:pt>
                <c:pt idx="48">
                  <c:v>2.1908902300206643</c:v>
                </c:pt>
                <c:pt idx="49">
                  <c:v>2.2135943621178655</c:v>
                </c:pt>
                <c:pt idx="50">
                  <c:v>2.2360679774997898</c:v>
                </c:pt>
                <c:pt idx="51">
                  <c:v>2.2583179581272428</c:v>
                </c:pt>
                <c:pt idx="52">
                  <c:v>2.2803508501982761</c:v>
                </c:pt>
                <c:pt idx="53">
                  <c:v>2.3021728866442674</c:v>
                </c:pt>
                <c:pt idx="54">
                  <c:v>2.3237900077244502</c:v>
                </c:pt>
                <c:pt idx="55">
                  <c:v>2.3452078799117149</c:v>
                </c:pt>
                <c:pt idx="56">
                  <c:v>2.3664319132398464</c:v>
                </c:pt>
                <c:pt idx="57">
                  <c:v>2.3874672772626644</c:v>
                </c:pt>
                <c:pt idx="58">
                  <c:v>2.4083189157584592</c:v>
                </c:pt>
                <c:pt idx="59">
                  <c:v>2.4289915602982237</c:v>
                </c:pt>
                <c:pt idx="60">
                  <c:v>2.4494897427831779</c:v>
                </c:pt>
                <c:pt idx="61">
                  <c:v>2.4698178070456938</c:v>
                </c:pt>
                <c:pt idx="62">
                  <c:v>2.4899799195977463</c:v>
                </c:pt>
                <c:pt idx="63">
                  <c:v>2.5099800796022267</c:v>
                </c:pt>
                <c:pt idx="64">
                  <c:v>2.5298221281347035</c:v>
                </c:pt>
                <c:pt idx="65">
                  <c:v>2.5495097567963922</c:v>
                </c:pt>
                <c:pt idx="66">
                  <c:v>2.5690465157330258</c:v>
                </c:pt>
                <c:pt idx="67">
                  <c:v>2.5884358211089569</c:v>
                </c:pt>
                <c:pt idx="68">
                  <c:v>2.6076809620810595</c:v>
                </c:pt>
                <c:pt idx="69">
                  <c:v>2.6267851073127395</c:v>
                </c:pt>
                <c:pt idx="70">
                  <c:v>2.6457513110645907</c:v>
                </c:pt>
                <c:pt idx="71">
                  <c:v>2.6645825188948455</c:v>
                </c:pt>
                <c:pt idx="72">
                  <c:v>2.6832815729997477</c:v>
                </c:pt>
                <c:pt idx="73">
                  <c:v>2.7018512172212592</c:v>
                </c:pt>
                <c:pt idx="74">
                  <c:v>2.7202941017470885</c:v>
                </c:pt>
                <c:pt idx="75">
                  <c:v>2.7386127875258306</c:v>
                </c:pt>
                <c:pt idx="76">
                  <c:v>2.7568097504180442</c:v>
                </c:pt>
                <c:pt idx="77">
                  <c:v>2.7748873851023217</c:v>
                </c:pt>
                <c:pt idx="78">
                  <c:v>2.7928480087537881</c:v>
                </c:pt>
                <c:pt idx="79">
                  <c:v>2.8106938645110393</c:v>
                </c:pt>
                <c:pt idx="80">
                  <c:v>2.8284271247461903</c:v>
                </c:pt>
                <c:pt idx="81">
                  <c:v>2.8460498941515415</c:v>
                </c:pt>
                <c:pt idx="82">
                  <c:v>2.8635642126552705</c:v>
                </c:pt>
                <c:pt idx="83">
                  <c:v>2.8809720581775866</c:v>
                </c:pt>
                <c:pt idx="84">
                  <c:v>2.8982753492378879</c:v>
                </c:pt>
                <c:pt idx="85">
                  <c:v>2.9154759474226504</c:v>
                </c:pt>
                <c:pt idx="86">
                  <c:v>2.9325756597230361</c:v>
                </c:pt>
                <c:pt idx="87">
                  <c:v>2.9495762407505248</c:v>
                </c:pt>
                <c:pt idx="88">
                  <c:v>2.9664793948382653</c:v>
                </c:pt>
                <c:pt idx="89">
                  <c:v>2.9832867780352594</c:v>
                </c:pt>
                <c:pt idx="90">
                  <c:v>3</c:v>
                </c:pt>
                <c:pt idx="91">
                  <c:v>3.0166206257996713</c:v>
                </c:pt>
                <c:pt idx="92">
                  <c:v>3.03315017762062</c:v>
                </c:pt>
                <c:pt idx="93">
                  <c:v>3.0495901363953815</c:v>
                </c:pt>
                <c:pt idx="94">
                  <c:v>3.0659419433511785</c:v>
                </c:pt>
                <c:pt idx="95">
                  <c:v>3.082207001484488</c:v>
                </c:pt>
                <c:pt idx="96">
                  <c:v>3.0983866769659336</c:v>
                </c:pt>
                <c:pt idx="97">
                  <c:v>3.1144823004794873</c:v>
                </c:pt>
                <c:pt idx="98">
                  <c:v>3.1304951684997055</c:v>
                </c:pt>
                <c:pt idx="99">
                  <c:v>3.1464265445104549</c:v>
                </c:pt>
                <c:pt idx="100">
                  <c:v>3.1622776601683795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2A-44AD-931D-9776EE8D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14655"/>
        <c:axId val="1320305055"/>
      </c:scatterChart>
      <c:valAx>
        <c:axId val="132031465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Time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305055"/>
        <c:crosses val="autoZero"/>
        <c:crossBetween val="midCat"/>
        <c:majorUnit val="1"/>
      </c:valAx>
      <c:valAx>
        <c:axId val="132030505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>
                    <a:solidFill>
                      <a:sysClr val="windowText" lastClr="000000"/>
                    </a:solidFill>
                  </a:rPr>
                  <a:t>f(t)</a:t>
                </a:r>
              </a:p>
            </c:rich>
          </c:tx>
          <c:layout>
            <c:manualLayout>
              <c:xMode val="edge"/>
              <c:yMode val="edge"/>
              <c:x val="1.5046627959909506E-2"/>
              <c:y val="0.43147374948257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314655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40341683746157"/>
          <c:y val="0.93626451211156669"/>
          <c:w val="0.23882826988183578"/>
          <c:h val="4.148115414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</a:rPr>
              <a:t>Drift vs. Volatility as a function of time</a:t>
            </a:r>
            <a:endParaRPr lang="en-IN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1078084444242799"/>
          <c:y val="7.7693343550798447E-2"/>
          <c:w val="0.86417313480205538"/>
          <c:h val="0.74883137263676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'Data Mu vs. Sigma'!$M$5</c:f>
              <c:strCache>
                <c:ptCount val="1"/>
                <c:pt idx="0">
                  <c:v>Drift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'Data Mu vs. Sigma'!$E$6:$E$106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'Data Mu vs. Sigma'!$M$6:$M$106</c:f>
              <c:numCache>
                <c:formatCode>0.000</c:formatCode>
                <c:ptCount val="101"/>
                <c:pt idx="0">
                  <c:v>0</c:v>
                </c:pt>
                <c:pt idx="1">
                  <c:v>6.8750000000000009E-3</c:v>
                </c:pt>
                <c:pt idx="2">
                  <c:v>1.3750000000000002E-2</c:v>
                </c:pt>
                <c:pt idx="3">
                  <c:v>2.0625000000000001E-2</c:v>
                </c:pt>
                <c:pt idx="4">
                  <c:v>2.7500000000000004E-2</c:v>
                </c:pt>
                <c:pt idx="5">
                  <c:v>3.4375000000000003E-2</c:v>
                </c:pt>
                <c:pt idx="6">
                  <c:v>4.1250000000000002E-2</c:v>
                </c:pt>
                <c:pt idx="7">
                  <c:v>4.8125000000000001E-2</c:v>
                </c:pt>
                <c:pt idx="8">
                  <c:v>5.5000000000000007E-2</c:v>
                </c:pt>
                <c:pt idx="9">
                  <c:v>6.1875000000000006E-2</c:v>
                </c:pt>
                <c:pt idx="10">
                  <c:v>6.8750000000000006E-2</c:v>
                </c:pt>
                <c:pt idx="11">
                  <c:v>7.5625000000000012E-2</c:v>
                </c:pt>
                <c:pt idx="12">
                  <c:v>8.2500000000000004E-2</c:v>
                </c:pt>
                <c:pt idx="13">
                  <c:v>8.937500000000001E-2</c:v>
                </c:pt>
                <c:pt idx="14">
                  <c:v>9.6250000000000002E-2</c:v>
                </c:pt>
                <c:pt idx="15">
                  <c:v>0.10312500000000001</c:v>
                </c:pt>
                <c:pt idx="16">
                  <c:v>0.11000000000000001</c:v>
                </c:pt>
                <c:pt idx="17">
                  <c:v>0.11687500000000001</c:v>
                </c:pt>
                <c:pt idx="18">
                  <c:v>0.12375000000000001</c:v>
                </c:pt>
                <c:pt idx="19">
                  <c:v>0.13062499999999999</c:v>
                </c:pt>
                <c:pt idx="20">
                  <c:v>0.13750000000000001</c:v>
                </c:pt>
                <c:pt idx="21">
                  <c:v>0.14437500000000003</c:v>
                </c:pt>
                <c:pt idx="22">
                  <c:v>0.15125000000000002</c:v>
                </c:pt>
                <c:pt idx="23">
                  <c:v>0.15812499999999999</c:v>
                </c:pt>
                <c:pt idx="24">
                  <c:v>0.16500000000000001</c:v>
                </c:pt>
                <c:pt idx="25">
                  <c:v>0.171875</c:v>
                </c:pt>
                <c:pt idx="26">
                  <c:v>0.17875000000000002</c:v>
                </c:pt>
                <c:pt idx="27">
                  <c:v>0.18562500000000004</c:v>
                </c:pt>
                <c:pt idx="28">
                  <c:v>0.1925</c:v>
                </c:pt>
                <c:pt idx="29">
                  <c:v>0.199375</c:v>
                </c:pt>
                <c:pt idx="30">
                  <c:v>0.20625000000000002</c:v>
                </c:pt>
                <c:pt idx="31">
                  <c:v>0.21312500000000004</c:v>
                </c:pt>
                <c:pt idx="32">
                  <c:v>0.22000000000000003</c:v>
                </c:pt>
                <c:pt idx="33">
                  <c:v>0.22687499999999999</c:v>
                </c:pt>
                <c:pt idx="34">
                  <c:v>0.23375000000000001</c:v>
                </c:pt>
                <c:pt idx="35">
                  <c:v>0.24062500000000003</c:v>
                </c:pt>
                <c:pt idx="36">
                  <c:v>0.24750000000000003</c:v>
                </c:pt>
                <c:pt idx="37">
                  <c:v>0.25437500000000002</c:v>
                </c:pt>
                <c:pt idx="38">
                  <c:v>0.26124999999999998</c:v>
                </c:pt>
                <c:pt idx="39">
                  <c:v>0.268125</c:v>
                </c:pt>
                <c:pt idx="40">
                  <c:v>0.27500000000000002</c:v>
                </c:pt>
                <c:pt idx="41">
                  <c:v>0.28187499999999999</c:v>
                </c:pt>
                <c:pt idx="42">
                  <c:v>0.28875000000000006</c:v>
                </c:pt>
                <c:pt idx="43">
                  <c:v>0.29562500000000003</c:v>
                </c:pt>
                <c:pt idx="44">
                  <c:v>0.30250000000000005</c:v>
                </c:pt>
                <c:pt idx="45">
                  <c:v>0.30937500000000001</c:v>
                </c:pt>
                <c:pt idx="46">
                  <c:v>0.31624999999999998</c:v>
                </c:pt>
                <c:pt idx="47">
                  <c:v>0.32312500000000005</c:v>
                </c:pt>
                <c:pt idx="48">
                  <c:v>0.33</c:v>
                </c:pt>
                <c:pt idx="49">
                  <c:v>0.33687500000000004</c:v>
                </c:pt>
                <c:pt idx="50">
                  <c:v>0.34375</c:v>
                </c:pt>
                <c:pt idx="51">
                  <c:v>0.35062500000000002</c:v>
                </c:pt>
                <c:pt idx="52">
                  <c:v>0.35750000000000004</c:v>
                </c:pt>
                <c:pt idx="53">
                  <c:v>0.364375</c:v>
                </c:pt>
                <c:pt idx="54">
                  <c:v>0.37125000000000008</c:v>
                </c:pt>
                <c:pt idx="55">
                  <c:v>0.37812500000000004</c:v>
                </c:pt>
                <c:pt idx="56">
                  <c:v>0.38500000000000001</c:v>
                </c:pt>
                <c:pt idx="57">
                  <c:v>0.39187500000000003</c:v>
                </c:pt>
                <c:pt idx="58">
                  <c:v>0.39874999999999999</c:v>
                </c:pt>
                <c:pt idx="59">
                  <c:v>0.40562500000000007</c:v>
                </c:pt>
                <c:pt idx="60">
                  <c:v>0.41250000000000003</c:v>
                </c:pt>
                <c:pt idx="61">
                  <c:v>0.419375</c:v>
                </c:pt>
                <c:pt idx="62">
                  <c:v>0.42625000000000007</c:v>
                </c:pt>
                <c:pt idx="63">
                  <c:v>0.43312500000000004</c:v>
                </c:pt>
                <c:pt idx="64">
                  <c:v>0.44000000000000006</c:v>
                </c:pt>
                <c:pt idx="65">
                  <c:v>0.44687500000000002</c:v>
                </c:pt>
                <c:pt idx="66">
                  <c:v>0.45374999999999999</c:v>
                </c:pt>
                <c:pt idx="67">
                  <c:v>0.46062500000000006</c:v>
                </c:pt>
                <c:pt idx="68">
                  <c:v>0.46750000000000003</c:v>
                </c:pt>
                <c:pt idx="69">
                  <c:v>0.47437500000000005</c:v>
                </c:pt>
                <c:pt idx="70">
                  <c:v>0.48125000000000007</c:v>
                </c:pt>
                <c:pt idx="71">
                  <c:v>0.48812500000000003</c:v>
                </c:pt>
                <c:pt idx="72">
                  <c:v>0.49500000000000005</c:v>
                </c:pt>
                <c:pt idx="73">
                  <c:v>0.50187500000000007</c:v>
                </c:pt>
                <c:pt idx="74">
                  <c:v>0.50875000000000004</c:v>
                </c:pt>
                <c:pt idx="75">
                  <c:v>0.515625</c:v>
                </c:pt>
                <c:pt idx="76">
                  <c:v>0.52249999999999996</c:v>
                </c:pt>
                <c:pt idx="77">
                  <c:v>0.52937500000000004</c:v>
                </c:pt>
                <c:pt idx="78">
                  <c:v>0.53625</c:v>
                </c:pt>
                <c:pt idx="79">
                  <c:v>0.54312500000000008</c:v>
                </c:pt>
                <c:pt idx="80">
                  <c:v>0.55000000000000004</c:v>
                </c:pt>
                <c:pt idx="81">
                  <c:v>0.55687500000000001</c:v>
                </c:pt>
                <c:pt idx="82">
                  <c:v>0.56374999999999997</c:v>
                </c:pt>
                <c:pt idx="83">
                  <c:v>0.57062500000000005</c:v>
                </c:pt>
                <c:pt idx="84">
                  <c:v>0.57750000000000012</c:v>
                </c:pt>
                <c:pt idx="85">
                  <c:v>0.58437500000000009</c:v>
                </c:pt>
                <c:pt idx="86">
                  <c:v>0.59125000000000005</c:v>
                </c:pt>
                <c:pt idx="87">
                  <c:v>0.59812500000000002</c:v>
                </c:pt>
                <c:pt idx="88">
                  <c:v>0.60500000000000009</c:v>
                </c:pt>
                <c:pt idx="89">
                  <c:v>0.61187500000000006</c:v>
                </c:pt>
                <c:pt idx="90">
                  <c:v>0.61875000000000002</c:v>
                </c:pt>
                <c:pt idx="91">
                  <c:v>0.62562499999999999</c:v>
                </c:pt>
                <c:pt idx="92">
                  <c:v>0.63249999999999995</c:v>
                </c:pt>
                <c:pt idx="93">
                  <c:v>0.63937500000000014</c:v>
                </c:pt>
                <c:pt idx="94">
                  <c:v>0.6462500000000001</c:v>
                </c:pt>
                <c:pt idx="95">
                  <c:v>0.65312500000000007</c:v>
                </c:pt>
                <c:pt idx="96">
                  <c:v>0.66</c:v>
                </c:pt>
                <c:pt idx="97">
                  <c:v>0.666875</c:v>
                </c:pt>
                <c:pt idx="98">
                  <c:v>0.67375000000000007</c:v>
                </c:pt>
                <c:pt idx="99">
                  <c:v>0.68062500000000004</c:v>
                </c:pt>
                <c:pt idx="100">
                  <c:v>0.6875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31-47F3-9B02-79CFAEAE1052}"/>
            </c:ext>
          </c:extLst>
        </c:ser>
        <c:ser>
          <c:idx val="1"/>
          <c:order val="1"/>
          <c:tx>
            <c:strRef>
              <c:f>'Data Mu vs. Sigma'!$N$5</c:f>
              <c:strCache>
                <c:ptCount val="1"/>
                <c:pt idx="0">
                  <c:v>Volatility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'Data Mu vs. Sigma'!$E$6:$E$106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'Data Mu vs. Sigma'!$N$6:$N$106</c:f>
              <c:numCache>
                <c:formatCode>0.000</c:formatCode>
                <c:ptCount val="101"/>
                <c:pt idx="0">
                  <c:v>0</c:v>
                </c:pt>
                <c:pt idx="1">
                  <c:v>4.7434164902525687E-2</c:v>
                </c:pt>
                <c:pt idx="2">
                  <c:v>6.7082039324993681E-2</c:v>
                </c:pt>
                <c:pt idx="3">
                  <c:v>8.2158383625774906E-2</c:v>
                </c:pt>
                <c:pt idx="4">
                  <c:v>9.4868329805051374E-2</c:v>
                </c:pt>
                <c:pt idx="5">
                  <c:v>0.10606601717798213</c:v>
                </c:pt>
                <c:pt idx="6">
                  <c:v>0.1161895003862225</c:v>
                </c:pt>
                <c:pt idx="7">
                  <c:v>0.12549900398011132</c:v>
                </c:pt>
                <c:pt idx="8">
                  <c:v>0.13416407864998736</c:v>
                </c:pt>
                <c:pt idx="9">
                  <c:v>0.14230249470757705</c:v>
                </c:pt>
                <c:pt idx="10">
                  <c:v>0.15</c:v>
                </c:pt>
                <c:pt idx="11">
                  <c:v>0.15732132722552275</c:v>
                </c:pt>
                <c:pt idx="12">
                  <c:v>0.16431676725154981</c:v>
                </c:pt>
                <c:pt idx="13">
                  <c:v>0.17102631376487071</c:v>
                </c:pt>
                <c:pt idx="14">
                  <c:v>0.17748239349298847</c:v>
                </c:pt>
                <c:pt idx="15">
                  <c:v>0.18371173070873834</c:v>
                </c:pt>
                <c:pt idx="16">
                  <c:v>0.18973665961010275</c:v>
                </c:pt>
                <c:pt idx="17">
                  <c:v>0.19557607215607944</c:v>
                </c:pt>
                <c:pt idx="18">
                  <c:v>0.20124611797498107</c:v>
                </c:pt>
                <c:pt idx="19">
                  <c:v>0.2067607312813533</c:v>
                </c:pt>
                <c:pt idx="20">
                  <c:v>0.21213203435596426</c:v>
                </c:pt>
                <c:pt idx="21">
                  <c:v>0.21737065119284157</c:v>
                </c:pt>
                <c:pt idx="22">
                  <c:v>0.22248595461286988</c:v>
                </c:pt>
                <c:pt idx="23">
                  <c:v>0.22748626332154648</c:v>
                </c:pt>
                <c:pt idx="24">
                  <c:v>0.232379000772445</c:v>
                </c:pt>
                <c:pt idx="25">
                  <c:v>0.23717082451262844</c:v>
                </c:pt>
                <c:pt idx="26">
                  <c:v>0.24186773244895649</c:v>
                </c:pt>
                <c:pt idx="27">
                  <c:v>0.24647515087732474</c:v>
                </c:pt>
                <c:pt idx="28">
                  <c:v>0.25099800796022265</c:v>
                </c:pt>
                <c:pt idx="29">
                  <c:v>0.25544079548889598</c:v>
                </c:pt>
                <c:pt idx="30">
                  <c:v>0.25980762113533157</c:v>
                </c:pt>
                <c:pt idx="31">
                  <c:v>0.26410225292488515</c:v>
                </c:pt>
                <c:pt idx="32">
                  <c:v>0.26832815729997472</c:v>
                </c:pt>
                <c:pt idx="33">
                  <c:v>0.27248853186877425</c:v>
                </c:pt>
                <c:pt idx="34">
                  <c:v>0.2765863337187866</c:v>
                </c:pt>
                <c:pt idx="35">
                  <c:v>0.28062430400804561</c:v>
                </c:pt>
                <c:pt idx="36">
                  <c:v>0.28460498941515411</c:v>
                </c:pt>
                <c:pt idx="37">
                  <c:v>0.28853076092507018</c:v>
                </c:pt>
                <c:pt idx="38">
                  <c:v>0.29240383034426887</c:v>
                </c:pt>
                <c:pt idx="39">
                  <c:v>0.29622626487197246</c:v>
                </c:pt>
                <c:pt idx="40">
                  <c:v>0.3</c:v>
                </c:pt>
                <c:pt idx="41">
                  <c:v>0.30372685096974877</c:v>
                </c:pt>
                <c:pt idx="42">
                  <c:v>0.30740852297878796</c:v>
                </c:pt>
                <c:pt idx="43">
                  <c:v>0.31104662029991575</c:v>
                </c:pt>
                <c:pt idx="44">
                  <c:v>0.3146426544510455</c:v>
                </c:pt>
                <c:pt idx="45">
                  <c:v>0.31819805153394637</c:v>
                </c:pt>
                <c:pt idx="46">
                  <c:v>0.32171415884290827</c:v>
                </c:pt>
                <c:pt idx="47">
                  <c:v>0.32519225083018199</c:v>
                </c:pt>
                <c:pt idx="48">
                  <c:v>0.32863353450309962</c:v>
                </c:pt>
                <c:pt idx="49">
                  <c:v>0.33203915431767983</c:v>
                </c:pt>
                <c:pt idx="50">
                  <c:v>0.33541019662496846</c:v>
                </c:pt>
                <c:pt idx="51">
                  <c:v>0.33874769371908642</c:v>
                </c:pt>
                <c:pt idx="52">
                  <c:v>0.34205262752974142</c:v>
                </c:pt>
                <c:pt idx="53">
                  <c:v>0.34532593299664011</c:v>
                </c:pt>
                <c:pt idx="54">
                  <c:v>0.3485685011586675</c:v>
                </c:pt>
                <c:pt idx="55">
                  <c:v>0.35178118198675723</c:v>
                </c:pt>
                <c:pt idx="56">
                  <c:v>0.35496478698597694</c:v>
                </c:pt>
                <c:pt idx="57">
                  <c:v>0.35812009158939967</c:v>
                </c:pt>
                <c:pt idx="58">
                  <c:v>0.36124783736376886</c:v>
                </c:pt>
                <c:pt idx="59">
                  <c:v>0.36434873404473356</c:v>
                </c:pt>
                <c:pt idx="60">
                  <c:v>0.36742346141747667</c:v>
                </c:pt>
                <c:pt idx="61">
                  <c:v>0.37047267105685405</c:v>
                </c:pt>
                <c:pt idx="62">
                  <c:v>0.37349698793966196</c:v>
                </c:pt>
                <c:pt idx="63">
                  <c:v>0.37649701194033397</c:v>
                </c:pt>
                <c:pt idx="64">
                  <c:v>0.3794733192202055</c:v>
                </c:pt>
                <c:pt idx="65">
                  <c:v>0.3824264635194588</c:v>
                </c:pt>
                <c:pt idx="66">
                  <c:v>0.38535697735995383</c:v>
                </c:pt>
                <c:pt idx="67">
                  <c:v>0.38826537316634352</c:v>
                </c:pt>
                <c:pt idx="68">
                  <c:v>0.39115214431215889</c:v>
                </c:pt>
                <c:pt idx="69">
                  <c:v>0.39401776609691092</c:v>
                </c:pt>
                <c:pt idx="70">
                  <c:v>0.3968626966596886</c:v>
                </c:pt>
                <c:pt idx="71">
                  <c:v>0.39968737783422681</c:v>
                </c:pt>
                <c:pt idx="72">
                  <c:v>0.40249223594996214</c:v>
                </c:pt>
                <c:pt idx="73">
                  <c:v>0.40527768258318886</c:v>
                </c:pt>
                <c:pt idx="74">
                  <c:v>0.40804411526206325</c:v>
                </c:pt>
                <c:pt idx="75">
                  <c:v>0.41079191812887456</c:v>
                </c:pt>
                <c:pt idx="76">
                  <c:v>0.41352146256270661</c:v>
                </c:pt>
                <c:pt idx="77">
                  <c:v>0.41623310776534822</c:v>
                </c:pt>
                <c:pt idx="78">
                  <c:v>0.41892720131306821</c:v>
                </c:pt>
                <c:pt idx="79">
                  <c:v>0.42160407967665586</c:v>
                </c:pt>
                <c:pt idx="80">
                  <c:v>0.42426406871192851</c:v>
                </c:pt>
                <c:pt idx="81">
                  <c:v>0.42690748412273122</c:v>
                </c:pt>
                <c:pt idx="82">
                  <c:v>0.42953463189829055</c:v>
                </c:pt>
                <c:pt idx="83">
                  <c:v>0.43214580872663799</c:v>
                </c:pt>
                <c:pt idx="84">
                  <c:v>0.43474130238568315</c:v>
                </c:pt>
                <c:pt idx="85">
                  <c:v>0.43732139211339754</c:v>
                </c:pt>
                <c:pt idx="86">
                  <c:v>0.43988634895845541</c:v>
                </c:pt>
                <c:pt idx="87">
                  <c:v>0.44243643611257871</c:v>
                </c:pt>
                <c:pt idx="88">
                  <c:v>0.44497190922573976</c:v>
                </c:pt>
                <c:pt idx="89">
                  <c:v>0.4474930167052889</c:v>
                </c:pt>
                <c:pt idx="90">
                  <c:v>0.44999999999999996</c:v>
                </c:pt>
                <c:pt idx="91">
                  <c:v>0.45249309386995068</c:v>
                </c:pt>
                <c:pt idx="92">
                  <c:v>0.45497252664309296</c:v>
                </c:pt>
                <c:pt idx="93">
                  <c:v>0.45743852045930722</c:v>
                </c:pt>
                <c:pt idx="94">
                  <c:v>0.45989129150267677</c:v>
                </c:pt>
                <c:pt idx="95">
                  <c:v>0.46233105022267318</c:v>
                </c:pt>
                <c:pt idx="96">
                  <c:v>0.46475800154489</c:v>
                </c:pt>
                <c:pt idx="97">
                  <c:v>0.46717234507192307</c:v>
                </c:pt>
                <c:pt idx="98">
                  <c:v>0.46957427527495582</c:v>
                </c:pt>
                <c:pt idx="99">
                  <c:v>0.47196398167656822</c:v>
                </c:pt>
                <c:pt idx="100">
                  <c:v>0.47434164902525688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31-47F3-9B02-79CFAEAE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2575"/>
        <c:axId val="1320336255"/>
      </c:scatterChart>
      <c:valAx>
        <c:axId val="132035257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Time</a:t>
                </a:r>
                <a:r>
                  <a:rPr lang="en-IN" sz="1400" b="1" baseline="0">
                    <a:solidFill>
                      <a:sysClr val="windowText" lastClr="000000"/>
                    </a:solidFill>
                  </a:rPr>
                  <a:t> (t)</a:t>
                </a:r>
                <a:endParaRPr lang="en-IN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336255"/>
        <c:crosses val="autoZero"/>
        <c:crossBetween val="midCat"/>
        <c:majorUnit val="1"/>
      </c:valAx>
      <c:valAx>
        <c:axId val="13203362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Drift and volatility</a:t>
                </a:r>
              </a:p>
            </c:rich>
          </c:tx>
          <c:layout>
            <c:manualLayout>
              <c:xMode val="edge"/>
              <c:yMode val="edge"/>
              <c:x val="1.5370857083755947E-2"/>
              <c:y val="0.33724041220449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35257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141357032121"/>
          <c:y val="0.9383074361360656"/>
          <c:w val="0.18908577072460936"/>
          <c:h val="4.1467843331352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76B0FB-AF34-4B82-B94C-05F6AEB65319}">
  <sheetPr/>
  <sheetViews>
    <sheetView zoomScale="13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DFBC01-B65C-478B-A780-2AF5837F3A52}">
  <sheetPr/>
  <sheetViews>
    <sheetView zoomScale="13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13430C-100A-4E1B-BF54-08BEC028EC1D}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C50FA-2488-4FDD-31A2-14B14E222F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0.11992</cdr:x>
      <cdr:y>0.62919</cdr:y>
    </cdr:from>
    <cdr:to>
      <cdr:x>0.97631</cdr:x>
      <cdr:y>0.62919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C86282-59DD-1503-48D5-45B52498C6CC}"/>
            </a:ext>
          </a:extLst>
        </cdr:cNvPr>
        <cdr:cNvCxnSpPr/>
      </cdr:nvCxnSpPr>
      <cdr:spPr>
        <a:xfrm xmlns:a="http://schemas.openxmlformats.org/drawingml/2006/main">
          <a:off x="1037772" y="3949700"/>
          <a:ext cx="7411357" cy="0"/>
        </a:xfrm>
        <a:prstGeom xmlns:a="http://schemas.openxmlformats.org/drawingml/2006/main" prst="line">
          <a:avLst/>
        </a:prstGeom>
        <a:ln xmlns:a="http://schemas.openxmlformats.org/drawingml/2006/main" w="28575">
          <a:prstDash val="solid"/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0.87212</cdr:x>
      <cdr:y>0.62572</cdr:y>
    </cdr:from>
    <cdr:to>
      <cdr:x>0.97778</cdr:x>
      <cdr:y>0.66618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FA7B9EA-3F87-4E35-0938-BEBE83A9B2F7}"/>
            </a:ext>
          </a:extLst>
        </cdr:cNvPr>
        <cdr:cNvSpPr txBox="1"/>
      </cdr:nvSpPr>
      <cdr:spPr>
        <a:xfrm xmlns:a="http://schemas.openxmlformats.org/drawingml/2006/main">
          <a:off x="7547428" y="3927928"/>
          <a:ext cx="9144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/>
            <a:t>Initial capital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BB74D2-2186-32A0-A67C-ED1D91FC22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0.18894</cdr:x>
      <cdr:y>0.7592</cdr:y>
    </cdr:from>
    <cdr:to>
      <cdr:x>0.1895</cdr:x>
      <cdr:y>0.85722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FB4AF73-1160-B8E1-215C-82C65785F79E}"/>
            </a:ext>
          </a:extLst>
        </cdr:cNvPr>
        <cdr:cNvCxnSpPr/>
      </cdr:nvCxnSpPr>
      <cdr:spPr>
        <a:xfrm xmlns:a="http://schemas.openxmlformats.org/drawingml/2006/main" flipH="1">
          <a:off x="1636346" y="4767385"/>
          <a:ext cx="4885" cy="615461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0.09362</cdr:x>
      <cdr:y>0.75843</cdr:y>
    </cdr:from>
    <cdr:to>
      <cdr:x>0.18973</cdr:x>
      <cdr:y>0.75874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974602BE-0B43-4B65-3121-F96EBE812929}"/>
            </a:ext>
          </a:extLst>
        </cdr:cNvPr>
        <cdr:cNvCxnSpPr/>
      </cdr:nvCxnSpPr>
      <cdr:spPr>
        <a:xfrm xmlns:a="http://schemas.openxmlformats.org/drawingml/2006/main">
          <a:off x="810846" y="4762500"/>
          <a:ext cx="832339" cy="1954"/>
        </a:xfrm>
        <a:prstGeom xmlns:a="http://schemas.openxmlformats.org/drawingml/2006/main" prst="line">
          <a:avLst/>
        </a:prstGeom>
        <a:ln xmlns:a="http://schemas.openxmlformats.org/drawingml/2006/main" w="1905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0.18274</cdr:x>
      <cdr:y>0.75143</cdr:y>
    </cdr:from>
    <cdr:to>
      <cdr:x>0.19402</cdr:x>
      <cdr:y>0.76698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A289AC5A-20FF-9B5F-C346-AE671E28F49D}"/>
            </a:ext>
          </a:extLst>
        </cdr:cNvPr>
        <cdr:cNvSpPr/>
      </cdr:nvSpPr>
      <cdr:spPr>
        <a:xfrm xmlns:a="http://schemas.openxmlformats.org/drawingml/2006/main">
          <a:off x="1582615" y="4718538"/>
          <a:ext cx="97692" cy="97693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IN" kern="1200"/>
        </a:p>
      </cdr:txBody>
    </cdr:sp>
  </cdr:relSizeAnchor>
  <cdr:relSizeAnchor xmlns:cdr="http://schemas.openxmlformats.org/drawingml/2006/chartDrawing">
    <cdr:from>
      <cdr:x>0.18894</cdr:x>
      <cdr:y>0.75065</cdr:y>
    </cdr:from>
    <cdr:to>
      <cdr:x>0.23406</cdr:x>
      <cdr:y>0.79421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DE79D6D0-011E-0CDA-D7BA-3D6A6B72D596}"/>
            </a:ext>
          </a:extLst>
        </cdr:cNvPr>
        <cdr:cNvSpPr txBox="1"/>
      </cdr:nvSpPr>
      <cdr:spPr>
        <a:xfrm xmlns:a="http://schemas.openxmlformats.org/drawingml/2006/main">
          <a:off x="1636346" y="4713654"/>
          <a:ext cx="390770" cy="273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kern="1200"/>
            <a:t>(1,1)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CE5C0A-F2F6-25F8-51CA-91DCB289CC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898A-F191-4AE4-B442-5817CFB54BE8}">
  <sheetPr codeName="Sheet1"/>
  <dimension ref="A1:E24"/>
  <sheetViews>
    <sheetView showGridLines="0" tabSelected="1" zoomScale="150" zoomScaleNormal="150" workbookViewId="0"/>
  </sheetViews>
  <sheetFormatPr baseColWidth="10" defaultColWidth="8.90625" defaultRowHeight="14.5" x14ac:dyDescent="0.35"/>
  <cols>
    <col min="1" max="1" width="3.54296875" customWidth="1"/>
    <col min="2" max="2" width="4.1796875" customWidth="1"/>
  </cols>
  <sheetData>
    <row r="1" spans="1:5" ht="18.5" x14ac:dyDescent="0.45">
      <c r="A1" s="3" t="s">
        <v>0</v>
      </c>
    </row>
    <row r="3" spans="1:5" x14ac:dyDescent="0.35">
      <c r="B3" t="s">
        <v>66</v>
      </c>
    </row>
    <row r="4" spans="1:5" x14ac:dyDescent="0.35">
      <c r="B4" s="2" t="s">
        <v>4</v>
      </c>
    </row>
    <row r="6" spans="1:5" x14ac:dyDescent="0.35">
      <c r="B6" s="2" t="s">
        <v>2</v>
      </c>
    </row>
    <row r="7" spans="1:5" x14ac:dyDescent="0.35">
      <c r="B7" s="4" t="s">
        <v>3</v>
      </c>
      <c r="E7" s="4"/>
    </row>
    <row r="8" spans="1:5" x14ac:dyDescent="0.35">
      <c r="B8" s="2"/>
      <c r="E8" s="4"/>
    </row>
    <row r="10" spans="1:5" x14ac:dyDescent="0.35">
      <c r="B10" t="s">
        <v>5</v>
      </c>
    </row>
    <row r="12" spans="1:5" x14ac:dyDescent="0.35">
      <c r="C12" t="s">
        <v>46</v>
      </c>
    </row>
    <row r="14" spans="1:5" x14ac:dyDescent="0.35">
      <c r="C14" s="6" t="s">
        <v>45</v>
      </c>
    </row>
    <row r="15" spans="1:5" x14ac:dyDescent="0.35">
      <c r="B15" s="5"/>
    </row>
    <row r="16" spans="1:5" x14ac:dyDescent="0.35">
      <c r="C16" t="s">
        <v>10</v>
      </c>
    </row>
    <row r="18" spans="2:3" x14ac:dyDescent="0.35">
      <c r="C18" s="6" t="s">
        <v>8</v>
      </c>
    </row>
    <row r="20" spans="2:3" x14ac:dyDescent="0.35">
      <c r="C20" s="6" t="s">
        <v>9</v>
      </c>
    </row>
    <row r="21" spans="2:3" x14ac:dyDescent="0.35">
      <c r="C21" s="6"/>
    </row>
    <row r="22" spans="2:3" x14ac:dyDescent="0.35">
      <c r="C22" t="s">
        <v>47</v>
      </c>
    </row>
    <row r="24" spans="2:3" x14ac:dyDescent="0.35">
      <c r="B2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C9E1-0712-4A13-9AB5-B8F184BCB609}">
  <dimension ref="A1:P129"/>
  <sheetViews>
    <sheetView showGridLines="0" zoomScale="150" zoomScaleNormal="150" workbookViewId="0"/>
  </sheetViews>
  <sheetFormatPr baseColWidth="10" defaultColWidth="8.90625" defaultRowHeight="14.5" x14ac:dyDescent="0.35"/>
  <cols>
    <col min="1" max="1" width="3.453125" customWidth="1"/>
    <col min="2" max="2" width="17.54296875" customWidth="1"/>
    <col min="5" max="9" width="11.81640625" customWidth="1"/>
    <col min="10" max="10" width="11.08984375" customWidth="1"/>
    <col min="11" max="11" width="11.81640625" customWidth="1"/>
    <col min="13" max="16" width="11.81640625" customWidth="1"/>
  </cols>
  <sheetData>
    <row r="1" spans="1:16" ht="18.5" x14ac:dyDescent="0.45">
      <c r="A1" s="3" t="s">
        <v>38</v>
      </c>
      <c r="K1" s="17"/>
      <c r="L1" s="17"/>
      <c r="M1" s="17"/>
      <c r="N1" s="17"/>
    </row>
    <row r="2" spans="1:16" x14ac:dyDescent="0.35">
      <c r="K2" s="17"/>
      <c r="L2" s="17"/>
      <c r="M2" s="17"/>
      <c r="N2" s="17"/>
    </row>
    <row r="3" spans="1:16" x14ac:dyDescent="0.35">
      <c r="B3" s="2" t="s">
        <v>1</v>
      </c>
      <c r="E3" s="2" t="s">
        <v>39</v>
      </c>
      <c r="K3" s="27"/>
      <c r="L3" s="17"/>
      <c r="M3" s="2" t="s">
        <v>51</v>
      </c>
      <c r="O3" s="20"/>
    </row>
    <row r="4" spans="1:16" x14ac:dyDescent="0.35">
      <c r="G4" s="2"/>
      <c r="H4" s="2"/>
      <c r="I4" s="2"/>
      <c r="K4" s="17"/>
      <c r="L4" s="17"/>
    </row>
    <row r="5" spans="1:16" ht="14.5" customHeight="1" x14ac:dyDescent="0.35">
      <c r="B5" s="2" t="s">
        <v>29</v>
      </c>
      <c r="E5" s="73" t="s">
        <v>30</v>
      </c>
      <c r="F5" s="79" t="s">
        <v>32</v>
      </c>
      <c r="G5" s="80"/>
      <c r="H5" s="80"/>
      <c r="I5" s="80"/>
      <c r="J5" s="80"/>
      <c r="K5" s="81"/>
      <c r="L5" s="82"/>
      <c r="M5" s="78" t="s">
        <v>30</v>
      </c>
      <c r="N5" s="76" t="s">
        <v>33</v>
      </c>
      <c r="O5" s="77" t="s">
        <v>50</v>
      </c>
      <c r="P5" s="77"/>
    </row>
    <row r="6" spans="1:16" ht="15" customHeight="1" x14ac:dyDescent="0.35">
      <c r="E6" s="74"/>
      <c r="F6" s="73" t="s">
        <v>31</v>
      </c>
      <c r="G6" s="73" t="s">
        <v>42</v>
      </c>
      <c r="H6" s="73" t="s">
        <v>31</v>
      </c>
      <c r="I6" s="73" t="s">
        <v>40</v>
      </c>
      <c r="J6" s="73" t="s">
        <v>31</v>
      </c>
      <c r="K6" s="73" t="s">
        <v>41</v>
      </c>
      <c r="L6" s="82"/>
      <c r="M6" s="78"/>
      <c r="N6" s="76"/>
      <c r="O6" s="15" t="s">
        <v>19</v>
      </c>
      <c r="P6" s="15" t="s">
        <v>35</v>
      </c>
    </row>
    <row r="7" spans="1:16" x14ac:dyDescent="0.35">
      <c r="B7" s="12" t="s">
        <v>13</v>
      </c>
      <c r="C7" s="13">
        <v>100</v>
      </c>
      <c r="D7" s="21"/>
      <c r="E7" s="75"/>
      <c r="F7" s="75"/>
      <c r="G7" s="75"/>
      <c r="H7" s="75"/>
      <c r="I7" s="75"/>
      <c r="J7" s="75"/>
      <c r="K7" s="75"/>
      <c r="L7" s="28"/>
      <c r="M7" s="23">
        <v>0</v>
      </c>
      <c r="N7" s="16">
        <f t="shared" ref="N7:N38" si="0">$C$7 * EXP($C$11 * ($M7/12))</f>
        <v>100</v>
      </c>
      <c r="O7" s="16">
        <f t="shared" ref="O7:O38" si="1">$C$7 * EXP(($C$11 - 0.5*$C$12^2)*($M7/12) - (_xlfn.NORM.S.INV(0.5 + $C$22/2) * $C$12 * SQRT($M7/12)))</f>
        <v>100</v>
      </c>
      <c r="P7" s="16">
        <f t="shared" ref="P7:P38" si="2">$C$7 * EXP(($C$11 - 0.5*$C$12^2)*($M7/12) + (_xlfn.NORM.S.INV(0.5 + $C$22/2) * $C$12 * SQRT($M7/12)))</f>
        <v>100</v>
      </c>
    </row>
    <row r="8" spans="1:16" x14ac:dyDescent="0.35">
      <c r="E8" s="22">
        <v>0</v>
      </c>
      <c r="F8" s="16">
        <v>0</v>
      </c>
      <c r="G8" s="16">
        <f t="shared" ref="G8:K8" si="3">$C$7</f>
        <v>100</v>
      </c>
      <c r="H8" s="16">
        <v>0</v>
      </c>
      <c r="I8" s="16">
        <f t="shared" si="3"/>
        <v>100</v>
      </c>
      <c r="J8" s="16">
        <v>0</v>
      </c>
      <c r="K8" s="16">
        <f t="shared" si="3"/>
        <v>100</v>
      </c>
      <c r="L8" s="28"/>
      <c r="M8" s="23">
        <v>1</v>
      </c>
      <c r="N8" s="16">
        <f t="shared" si="0"/>
        <v>100.66889383540195</v>
      </c>
      <c r="O8" s="16">
        <f t="shared" si="1"/>
        <v>96.503838545085287</v>
      </c>
      <c r="P8" s="16">
        <f t="shared" si="2"/>
        <v>104.81699450908141</v>
      </c>
    </row>
    <row r="9" spans="1:16" x14ac:dyDescent="0.35">
      <c r="B9" s="2" t="s">
        <v>34</v>
      </c>
      <c r="E9" s="22">
        <v>1</v>
      </c>
      <c r="F9" s="16">
        <v>-0.74935013964861619</v>
      </c>
      <c r="G9" s="16">
        <f>G8*EXP(($C$11-0.5*$C$12^2)*$C$18 + $C$12*SQRT($C$18)*$F9)</f>
        <v>97.36760753025078</v>
      </c>
      <c r="H9" s="16">
        <v>0.45700154166899343</v>
      </c>
      <c r="I9" s="16">
        <f>I8*EXP(($C$11-0.5*$C$12^2)*$C$18 + $C$12*SQRT($C$18)*$H9)</f>
        <v>102.57821349339198</v>
      </c>
      <c r="J9" s="16">
        <v>-0.97456981290932532</v>
      </c>
      <c r="K9" s="16">
        <f>K8*EXP(($C$11-0.5*$C$12^2)*$C$18 + $C$12*SQRT($C$18)*$J9)</f>
        <v>96.424547372255105</v>
      </c>
      <c r="L9" s="28"/>
      <c r="M9" s="23">
        <v>2</v>
      </c>
      <c r="N9" s="16">
        <f t="shared" si="0"/>
        <v>101.34226186043425</v>
      </c>
      <c r="O9" s="16">
        <f t="shared" si="1"/>
        <v>95.411400108623539</v>
      </c>
      <c r="P9" s="16">
        <f t="shared" si="2"/>
        <v>107.23889071155352</v>
      </c>
    </row>
    <row r="10" spans="1:16" x14ac:dyDescent="0.35">
      <c r="E10" s="22">
        <v>2</v>
      </c>
      <c r="F10" s="16">
        <v>1.5915073056661335</v>
      </c>
      <c r="G10" s="16">
        <f t="shared" ref="G10:G73" si="4">G9*EXP(($C$11-0.5*$C$12^2)*$C$18 + $C$12*SQRT($C$18)*$F10)</f>
        <v>104.89671033976917</v>
      </c>
      <c r="H10" s="16">
        <v>5.567944516359208E-3</v>
      </c>
      <c r="I10" s="16">
        <f t="shared" ref="I10:I73" si="5">I9*EXP(($C$11-0.5*$C$12^2)*$C$18 + $C$12*SQRT($C$18)*$H10)</f>
        <v>103.1900498748814</v>
      </c>
      <c r="J10" s="16">
        <v>0.23166475808943726</v>
      </c>
      <c r="K10" s="16">
        <f t="shared" ref="K10:K73" si="6">K9*EXP(($C$11-0.5*$C$12^2)*$C$18 + $C$12*SQRT($C$18)*$J10)</f>
        <v>97.952077641964152</v>
      </c>
      <c r="L10" s="28"/>
      <c r="M10" s="23">
        <v>3</v>
      </c>
      <c r="N10" s="16">
        <f t="shared" si="0"/>
        <v>102.02013400267558</v>
      </c>
      <c r="O10" s="16">
        <f t="shared" si="1"/>
        <v>94.707698647330176</v>
      </c>
      <c r="P10" s="16">
        <f t="shared" si="2"/>
        <v>109.28073044652544</v>
      </c>
    </row>
    <row r="11" spans="1:16" x14ac:dyDescent="0.35">
      <c r="B11" s="14" t="s">
        <v>14</v>
      </c>
      <c r="C11" s="7">
        <v>0.08</v>
      </c>
      <c r="E11" s="22">
        <v>3</v>
      </c>
      <c r="F11" s="16">
        <v>0.12463345203647803</v>
      </c>
      <c r="G11" s="16">
        <f t="shared" si="4"/>
        <v>106.06672607497772</v>
      </c>
      <c r="H11" s="16">
        <v>-0.34322323108252978</v>
      </c>
      <c r="I11" s="16">
        <f t="shared" si="5"/>
        <v>102.25262166820691</v>
      </c>
      <c r="J11" s="16">
        <v>-0.21163237028550444</v>
      </c>
      <c r="K11" s="16">
        <f t="shared" si="6"/>
        <v>97.615764435831821</v>
      </c>
      <c r="L11" s="28"/>
      <c r="M11" s="23">
        <v>4</v>
      </c>
      <c r="N11" s="16">
        <f t="shared" si="0"/>
        <v>102.70254038988827</v>
      </c>
      <c r="O11" s="16">
        <f t="shared" si="1"/>
        <v>94.203159163873806</v>
      </c>
      <c r="P11" s="16">
        <f t="shared" si="2"/>
        <v>111.13214486531588</v>
      </c>
    </row>
    <row r="12" spans="1:16" x14ac:dyDescent="0.35">
      <c r="B12" s="12" t="s">
        <v>15</v>
      </c>
      <c r="C12" s="7">
        <v>0.15</v>
      </c>
      <c r="E12" s="22">
        <v>4</v>
      </c>
      <c r="F12" s="16">
        <v>-0.12672630147407862</v>
      </c>
      <c r="G12" s="16">
        <f t="shared" si="4"/>
        <v>106.09110576740363</v>
      </c>
      <c r="H12" s="16">
        <v>0.69335922847434206</v>
      </c>
      <c r="I12" s="16">
        <f t="shared" si="5"/>
        <v>105.96574831955212</v>
      </c>
      <c r="J12" s="16">
        <v>0.10321627648977248</v>
      </c>
      <c r="K12" s="16">
        <f t="shared" si="6"/>
        <v>98.613256453612564</v>
      </c>
      <c r="L12" s="28"/>
      <c r="M12" s="23">
        <v>5</v>
      </c>
      <c r="N12" s="16">
        <f t="shared" si="0"/>
        <v>103.38951135135741</v>
      </c>
      <c r="O12" s="16">
        <f t="shared" si="1"/>
        <v>93.82481431358589</v>
      </c>
      <c r="P12" s="16">
        <f t="shared" si="2"/>
        <v>112.86615782702761</v>
      </c>
    </row>
    <row r="13" spans="1:16" x14ac:dyDescent="0.35">
      <c r="E13" s="22">
        <v>5</v>
      </c>
      <c r="F13" s="16">
        <v>0.53781328803226436</v>
      </c>
      <c r="G13" s="16">
        <f t="shared" si="4"/>
        <v>109.20707375240568</v>
      </c>
      <c r="H13" s="16">
        <v>0.62913837753998691</v>
      </c>
      <c r="I13" s="16">
        <f t="shared" si="5"/>
        <v>109.5093697545075</v>
      </c>
      <c r="J13" s="16">
        <v>-2.1067925993415315</v>
      </c>
      <c r="K13" s="16">
        <f t="shared" si="6"/>
        <v>90.546885664817836</v>
      </c>
      <c r="L13" s="28"/>
      <c r="M13" s="23">
        <v>6</v>
      </c>
      <c r="N13" s="16">
        <f t="shared" si="0"/>
        <v>104.08107741923882</v>
      </c>
      <c r="O13" s="16">
        <f t="shared" si="1"/>
        <v>93.535465810733896</v>
      </c>
      <c r="P13" s="16">
        <f t="shared" si="2"/>
        <v>114.52002449457261</v>
      </c>
    </row>
    <row r="14" spans="1:16" x14ac:dyDescent="0.35">
      <c r="B14" s="2" t="s">
        <v>24</v>
      </c>
      <c r="E14" s="22">
        <v>6</v>
      </c>
      <c r="F14" s="16">
        <v>0.76864165887766889</v>
      </c>
      <c r="G14" s="16">
        <f t="shared" si="4"/>
        <v>113.54152355265278</v>
      </c>
      <c r="H14" s="16">
        <v>-1.0681546252480361</v>
      </c>
      <c r="I14" s="16">
        <f t="shared" si="5"/>
        <v>105.16773057797391</v>
      </c>
      <c r="J14" s="16">
        <v>0.12262723387991532</v>
      </c>
      <c r="K14" s="16">
        <f t="shared" si="6"/>
        <v>91.548906312846853</v>
      </c>
      <c r="L14" s="28"/>
      <c r="M14" s="23">
        <v>7</v>
      </c>
      <c r="N14" s="16">
        <f t="shared" si="0"/>
        <v>104.77726932991602</v>
      </c>
      <c r="O14" s="16">
        <f t="shared" si="1"/>
        <v>93.313145249244982</v>
      </c>
      <c r="P14" s="16">
        <f t="shared" si="2"/>
        <v>116.11577051626149</v>
      </c>
    </row>
    <row r="15" spans="1:16" x14ac:dyDescent="0.35">
      <c r="E15" s="22">
        <v>7</v>
      </c>
      <c r="F15" s="16">
        <v>0.58910989019081095</v>
      </c>
      <c r="G15" s="16">
        <f t="shared" si="4"/>
        <v>117.13568963489233</v>
      </c>
      <c r="H15" s="16">
        <v>-0.87921816736395952</v>
      </c>
      <c r="I15" s="16">
        <f t="shared" si="5"/>
        <v>101.82622817575994</v>
      </c>
      <c r="J15" s="16">
        <v>-0.95621974762294126</v>
      </c>
      <c r="K15" s="16">
        <f t="shared" si="6"/>
        <v>88.345648015411996</v>
      </c>
      <c r="L15" s="28"/>
      <c r="M15" s="23">
        <v>8</v>
      </c>
      <c r="N15" s="16">
        <f t="shared" si="0"/>
        <v>105.47811802536631</v>
      </c>
      <c r="O15" s="16">
        <f t="shared" si="1"/>
        <v>93.143621515864865</v>
      </c>
      <c r="P15" s="16">
        <f t="shared" si="2"/>
        <v>117.66768461497223</v>
      </c>
    </row>
    <row r="16" spans="1:16" x14ac:dyDescent="0.35">
      <c r="B16" s="12" t="s">
        <v>16</v>
      </c>
      <c r="C16" s="1">
        <v>10</v>
      </c>
      <c r="E16" s="22">
        <v>8</v>
      </c>
      <c r="F16" s="16">
        <v>1.2530817244627133</v>
      </c>
      <c r="G16" s="16">
        <f t="shared" si="4"/>
        <v>124.36125226409129</v>
      </c>
      <c r="H16" s="16">
        <v>1.4801845569066587</v>
      </c>
      <c r="I16" s="16">
        <f t="shared" si="5"/>
        <v>109.17362669236277</v>
      </c>
      <c r="J16" s="16">
        <v>0.12542829816779766</v>
      </c>
      <c r="K16" s="16">
        <f t="shared" si="6"/>
        <v>89.33412202406393</v>
      </c>
      <c r="L16" s="28"/>
      <c r="M16" s="23">
        <v>9</v>
      </c>
      <c r="N16" s="16">
        <f t="shared" si="0"/>
        <v>106.18365465453596</v>
      </c>
      <c r="O16" s="16">
        <f t="shared" si="1"/>
        <v>93.01706618590309</v>
      </c>
      <c r="P16" s="16">
        <f t="shared" si="2"/>
        <v>119.18565319474746</v>
      </c>
    </row>
    <row r="17" spans="2:16" x14ac:dyDescent="0.35">
      <c r="B17" s="12" t="s">
        <v>36</v>
      </c>
      <c r="C17" s="1">
        <v>120</v>
      </c>
      <c r="E17" s="22">
        <v>9</v>
      </c>
      <c r="F17" s="16">
        <v>0.26571531250990071</v>
      </c>
      <c r="G17" s="16">
        <f t="shared" si="4"/>
        <v>126.51737881532345</v>
      </c>
      <c r="H17" s="16">
        <v>0.79667324857111965</v>
      </c>
      <c r="I17" s="16">
        <f t="shared" si="5"/>
        <v>113.64433134374261</v>
      </c>
      <c r="J17" s="16">
        <v>-0.95298755178295724</v>
      </c>
      <c r="K17" s="16">
        <f t="shared" si="6"/>
        <v>86.220400362223572</v>
      </c>
      <c r="L17" s="28"/>
      <c r="M17" s="23">
        <v>10</v>
      </c>
      <c r="N17" s="16">
        <f t="shared" si="0"/>
        <v>106.89391057472464</v>
      </c>
      <c r="O17" s="16">
        <f t="shared" si="1"/>
        <v>92.926363989875753</v>
      </c>
      <c r="P17" s="16">
        <f t="shared" si="2"/>
        <v>120.67684987650892</v>
      </c>
    </row>
    <row r="18" spans="2:16" x14ac:dyDescent="0.35">
      <c r="B18" s="24" t="s">
        <v>37</v>
      </c>
      <c r="C18" s="1">
        <v>8.3000000000000004E-2</v>
      </c>
      <c r="E18" s="22">
        <v>10</v>
      </c>
      <c r="F18" s="16">
        <v>0.76915340835816937</v>
      </c>
      <c r="G18" s="16">
        <f t="shared" si="4"/>
        <v>131.54178697864856</v>
      </c>
      <c r="H18" s="16">
        <v>-0.11291017019716525</v>
      </c>
      <c r="I18" s="16">
        <f t="shared" si="5"/>
        <v>113.7383409214026</v>
      </c>
      <c r="J18" s="16">
        <v>5.3175179901987168E-2</v>
      </c>
      <c r="K18" s="16">
        <f t="shared" si="6"/>
        <v>86.913294426584855</v>
      </c>
      <c r="L18" s="28"/>
      <c r="M18" s="23">
        <v>11</v>
      </c>
      <c r="N18" s="16">
        <f t="shared" si="0"/>
        <v>107.60891735297902</v>
      </c>
      <c r="O18" s="16">
        <f t="shared" si="1"/>
        <v>92.866173996156363</v>
      </c>
      <c r="P18" s="16">
        <f t="shared" si="2"/>
        <v>122.14667431777895</v>
      </c>
    </row>
    <row r="19" spans="2:16" x14ac:dyDescent="0.35">
      <c r="E19" s="22">
        <v>11</v>
      </c>
      <c r="F19" s="16">
        <v>1.2419704097399578</v>
      </c>
      <c r="G19" s="16">
        <f t="shared" si="4"/>
        <v>139.58895294329176</v>
      </c>
      <c r="H19" s="16">
        <v>0.78125056613119859</v>
      </c>
      <c r="I19" s="16">
        <f t="shared" si="5"/>
        <v>118.31708966585583</v>
      </c>
      <c r="J19" s="16">
        <v>9.4371789354550192E-2</v>
      </c>
      <c r="K19" s="16">
        <f t="shared" si="6"/>
        <v>87.767870430343422</v>
      </c>
      <c r="L19" s="28"/>
      <c r="M19" s="23">
        <v>12</v>
      </c>
      <c r="N19" s="16">
        <f t="shared" si="0"/>
        <v>108.32870676749586</v>
      </c>
      <c r="O19" s="16">
        <f t="shared" si="1"/>
        <v>92.832370407582701</v>
      </c>
      <c r="P19" s="16">
        <f t="shared" si="2"/>
        <v>123.59931141846083</v>
      </c>
    </row>
    <row r="20" spans="2:16" x14ac:dyDescent="0.35">
      <c r="B20" s="2" t="s">
        <v>17</v>
      </c>
      <c r="E20" s="22">
        <v>12</v>
      </c>
      <c r="F20" s="16">
        <v>-0.54926629998016385</v>
      </c>
      <c r="G20" s="16">
        <f t="shared" si="4"/>
        <v>137.09470859649269</v>
      </c>
      <c r="H20" s="16">
        <v>-1.362159967598825</v>
      </c>
      <c r="I20" s="16">
        <f t="shared" si="5"/>
        <v>112.19173181380351</v>
      </c>
      <c r="J20" s="16">
        <v>-0.80443354263598954</v>
      </c>
      <c r="K20" s="16">
        <f t="shared" si="6"/>
        <v>85.254294039057086</v>
      </c>
      <c r="L20" s="28"/>
      <c r="M20" s="23">
        <v>13</v>
      </c>
      <c r="N20" s="16">
        <f t="shared" si="0"/>
        <v>109.05331080903426</v>
      </c>
      <c r="O20" s="16">
        <f t="shared" si="1"/>
        <v>92.821690865430782</v>
      </c>
      <c r="P20" s="16">
        <f t="shared" si="2"/>
        <v>125.03808301926729</v>
      </c>
    </row>
    <row r="21" spans="2:16" x14ac:dyDescent="0.35">
      <c r="E21" s="22">
        <v>13</v>
      </c>
      <c r="F21" s="16">
        <v>0.77068094291253497</v>
      </c>
      <c r="G21" s="16">
        <f t="shared" si="4"/>
        <v>142.54858579522315</v>
      </c>
      <c r="H21" s="16">
        <v>-0.78842414727379595</v>
      </c>
      <c r="I21" s="16">
        <f t="shared" si="5"/>
        <v>109.0541044086865</v>
      </c>
      <c r="J21" s="16">
        <v>1.2831175519172489</v>
      </c>
      <c r="K21" s="16">
        <f t="shared" si="6"/>
        <v>90.63080099188636</v>
      </c>
      <c r="L21" s="28"/>
      <c r="M21" s="23">
        <v>14</v>
      </c>
      <c r="N21" s="16">
        <f t="shared" si="0"/>
        <v>109.78276168233761</v>
      </c>
      <c r="O21" s="16">
        <f t="shared" si="1"/>
        <v>92.831505360455253</v>
      </c>
      <c r="P21" s="16">
        <f t="shared" si="2"/>
        <v>126.46567899309771</v>
      </c>
    </row>
    <row r="22" spans="2:16" x14ac:dyDescent="0.35">
      <c r="B22" s="12" t="s">
        <v>18</v>
      </c>
      <c r="C22" s="7">
        <v>0.66</v>
      </c>
      <c r="E22" s="22">
        <v>14</v>
      </c>
      <c r="F22" s="16">
        <v>-0.36734113404333513</v>
      </c>
      <c r="G22" s="16">
        <f t="shared" si="4"/>
        <v>141.10646147571066</v>
      </c>
      <c r="H22" s="16">
        <v>-0.58836607583804357</v>
      </c>
      <c r="I22" s="16">
        <f t="shared" si="5"/>
        <v>106.9246506038692</v>
      </c>
      <c r="J22" s="16">
        <v>-0.40327554974142932</v>
      </c>
      <c r="K22" s="16">
        <f t="shared" si="6"/>
        <v>89.574706644316365</v>
      </c>
      <c r="L22" s="28"/>
      <c r="M22" s="23">
        <v>15</v>
      </c>
      <c r="N22" s="16">
        <f t="shared" si="0"/>
        <v>110.51709180756477</v>
      </c>
      <c r="O22" s="16">
        <f t="shared" si="1"/>
        <v>92.859658815443368</v>
      </c>
      <c r="P22" s="16">
        <f t="shared" si="2"/>
        <v>127.88431466491713</v>
      </c>
    </row>
    <row r="23" spans="2:16" x14ac:dyDescent="0.35">
      <c r="E23" s="22">
        <v>15</v>
      </c>
      <c r="F23" s="16">
        <v>0.47057710544149495</v>
      </c>
      <c r="G23" s="16">
        <f t="shared" si="4"/>
        <v>144.82942835256762</v>
      </c>
      <c r="H23" s="16">
        <v>0.97431742103612595</v>
      </c>
      <c r="I23" s="16">
        <f t="shared" si="5"/>
        <v>112.16100183257188</v>
      </c>
      <c r="J23" s="16">
        <v>-1.4719103423346871</v>
      </c>
      <c r="K23" s="16">
        <f t="shared" si="6"/>
        <v>84.535473388689994</v>
      </c>
      <c r="L23" s="28"/>
      <c r="M23" s="23">
        <v>16</v>
      </c>
      <c r="N23" s="16">
        <f t="shared" si="0"/>
        <v>111.25633382173106</v>
      </c>
      <c r="O23" s="16">
        <f t="shared" si="1"/>
        <v>92.904360559702098</v>
      </c>
      <c r="P23" s="16">
        <f t="shared" si="2"/>
        <v>129.29584133971758</v>
      </c>
    </row>
    <row r="24" spans="2:16" x14ac:dyDescent="0.35">
      <c r="E24" s="22">
        <v>16</v>
      </c>
      <c r="F24" s="16">
        <v>0.81875057047423183</v>
      </c>
      <c r="G24" s="16">
        <f t="shared" si="4"/>
        <v>150.9041559563797</v>
      </c>
      <c r="H24" s="16">
        <v>1.527836759216525E-2</v>
      </c>
      <c r="I24" s="16">
        <f t="shared" si="5"/>
        <v>112.87735255788185</v>
      </c>
      <c r="J24" s="16">
        <v>1.0588204909686771</v>
      </c>
      <c r="K24" s="16">
        <f t="shared" si="6"/>
        <v>88.999787618773482</v>
      </c>
      <c r="L24" s="28"/>
      <c r="M24" s="23">
        <v>17</v>
      </c>
      <c r="N24" s="16">
        <f t="shared" si="0"/>
        <v>112.00052058015882</v>
      </c>
      <c r="O24" s="16">
        <f t="shared" si="1"/>
        <v>92.96410470308885</v>
      </c>
      <c r="P24" s="16">
        <f t="shared" si="2"/>
        <v>130.70182593095117</v>
      </c>
    </row>
    <row r="25" spans="2:16" x14ac:dyDescent="0.35">
      <c r="E25" s="22">
        <v>17</v>
      </c>
      <c r="F25" s="16">
        <v>-4.8320093089938079E-2</v>
      </c>
      <c r="G25" s="16">
        <f t="shared" si="4"/>
        <v>151.45113383160799</v>
      </c>
      <c r="H25" s="16">
        <v>-9.0872830093764248E-2</v>
      </c>
      <c r="I25" s="16">
        <f t="shared" si="5"/>
        <v>113.07836482765657</v>
      </c>
      <c r="J25" s="16">
        <v>-0.32310313143952429</v>
      </c>
      <c r="K25" s="16">
        <f t="shared" si="6"/>
        <v>88.267984641257968</v>
      </c>
      <c r="L25" s="28"/>
      <c r="M25" s="23">
        <v>18</v>
      </c>
      <c r="N25" s="16">
        <f t="shared" si="0"/>
        <v>112.74968515793758</v>
      </c>
      <c r="O25" s="16">
        <f t="shared" si="1"/>
        <v>93.03761148359402</v>
      </c>
      <c r="P25" s="16">
        <f t="shared" si="2"/>
        <v>132.10360961542716</v>
      </c>
    </row>
    <row r="26" spans="2:16" x14ac:dyDescent="0.35">
      <c r="E26" s="22">
        <v>18</v>
      </c>
      <c r="F26" s="16">
        <v>-0.25964181072896764</v>
      </c>
      <c r="G26" s="16">
        <f t="shared" si="4"/>
        <v>150.618321086197</v>
      </c>
      <c r="H26" s="16">
        <v>0.19609295467887658</v>
      </c>
      <c r="I26" s="16">
        <f t="shared" si="5"/>
        <v>114.69327569394659</v>
      </c>
      <c r="J26" s="16">
        <v>0.93709726188081799</v>
      </c>
      <c r="K26" s="16">
        <f t="shared" si="6"/>
        <v>92.441867031613427</v>
      </c>
      <c r="L26" s="28"/>
      <c r="M26" s="23">
        <v>19</v>
      </c>
      <c r="N26" s="16">
        <f t="shared" si="0"/>
        <v>113.50386085139409</v>
      </c>
      <c r="O26" s="16">
        <f t="shared" si="1"/>
        <v>93.123783220540773</v>
      </c>
      <c r="P26" s="16">
        <f t="shared" si="2"/>
        <v>133.50235188260734</v>
      </c>
    </row>
    <row r="27" spans="2:16" x14ac:dyDescent="0.35">
      <c r="D27" s="25"/>
      <c r="E27" s="22">
        <v>19</v>
      </c>
      <c r="F27" s="16">
        <v>0.45485745237016884</v>
      </c>
      <c r="G27" s="16">
        <f t="shared" si="4"/>
        <v>154.48726814077546</v>
      </c>
      <c r="H27" s="16">
        <v>-1.2234284986960473</v>
      </c>
      <c r="I27" s="16">
        <f t="shared" si="5"/>
        <v>109.40949714924264</v>
      </c>
      <c r="J27" s="16">
        <v>-0.48699884627779516</v>
      </c>
      <c r="K27" s="16">
        <f t="shared" si="6"/>
        <v>91.034702629685768</v>
      </c>
      <c r="L27" s="28"/>
      <c r="M27" s="23">
        <v>20</v>
      </c>
      <c r="N27" s="16">
        <f t="shared" si="0"/>
        <v>114.26308117957227</v>
      </c>
      <c r="O27" s="16">
        <f t="shared" si="1"/>
        <v>93.221670669186736</v>
      </c>
      <c r="P27" s="16">
        <f t="shared" si="2"/>
        <v>134.89906418251553</v>
      </c>
    </row>
    <row r="28" spans="2:16" x14ac:dyDescent="0.35">
      <c r="E28" s="22">
        <v>20</v>
      </c>
      <c r="F28" s="16">
        <v>-1.198240688952112</v>
      </c>
      <c r="G28" s="16">
        <f t="shared" si="4"/>
        <v>147.53072614433393</v>
      </c>
      <c r="H28" s="16">
        <v>-1.2557338151498265</v>
      </c>
      <c r="I28" s="16">
        <f t="shared" si="5"/>
        <v>104.22353181153009</v>
      </c>
      <c r="J28" s="16">
        <v>-2.2268477486198801</v>
      </c>
      <c r="K28" s="16">
        <f t="shared" si="6"/>
        <v>83.155698767319961</v>
      </c>
      <c r="L28" s="28"/>
      <c r="M28" s="23">
        <v>21</v>
      </c>
      <c r="N28" s="16">
        <f t="shared" si="0"/>
        <v>115.02737988572274</v>
      </c>
      <c r="O28" s="16">
        <f t="shared" si="1"/>
        <v>93.330446930361717</v>
      </c>
      <c r="P28" s="16">
        <f t="shared" si="2"/>
        <v>136.2946360186267</v>
      </c>
    </row>
    <row r="29" spans="2:16" x14ac:dyDescent="0.35">
      <c r="E29" s="22">
        <v>21</v>
      </c>
      <c r="F29" s="16">
        <v>2.0614355424924993</v>
      </c>
      <c r="G29" s="16">
        <f t="shared" si="4"/>
        <v>162.19945634093352</v>
      </c>
      <c r="H29" s="16">
        <v>-0.16828299146963732</v>
      </c>
      <c r="I29" s="16">
        <f t="shared" si="5"/>
        <v>104.06044247866852</v>
      </c>
      <c r="J29" s="16">
        <v>-1.0003546566164327</v>
      </c>
      <c r="K29" s="16">
        <f t="shared" si="6"/>
        <v>80.093210050078568</v>
      </c>
      <c r="L29" s="28"/>
      <c r="M29" s="23">
        <v>22</v>
      </c>
      <c r="N29" s="16">
        <f t="shared" si="0"/>
        <v>115.79679093880269</v>
      </c>
      <c r="O29" s="16">
        <f t="shared" si="1"/>
        <v>93.449386944776066</v>
      </c>
      <c r="P29" s="16">
        <f t="shared" si="2"/>
        <v>137.68985545610158</v>
      </c>
    </row>
    <row r="30" spans="2:16" x14ac:dyDescent="0.35">
      <c r="E30" s="22">
        <v>22</v>
      </c>
      <c r="F30" s="16">
        <v>-1.1719435493285879</v>
      </c>
      <c r="G30" s="16">
        <f t="shared" si="4"/>
        <v>155.07176202805869</v>
      </c>
      <c r="H30" s="16">
        <v>0.21428870595837443</v>
      </c>
      <c r="I30" s="16">
        <f t="shared" si="5"/>
        <v>105.62959150646819</v>
      </c>
      <c r="J30" s="16">
        <v>-0.42090853598229383</v>
      </c>
      <c r="K30" s="16">
        <f t="shared" si="6"/>
        <v>79.099610142844014</v>
      </c>
      <c r="L30" s="28"/>
      <c r="M30" s="23">
        <v>23</v>
      </c>
      <c r="N30" s="16">
        <f t="shared" si="0"/>
        <v>116.5713485349856</v>
      </c>
      <c r="O30" s="16">
        <f t="shared" si="1"/>
        <v>93.577851180779774</v>
      </c>
      <c r="P30" s="16">
        <f t="shared" si="2"/>
        <v>139.08542543658686</v>
      </c>
    </row>
    <row r="31" spans="2:16" x14ac:dyDescent="0.35">
      <c r="E31" s="22">
        <v>23</v>
      </c>
      <c r="F31" s="16">
        <v>0.75278014742378863</v>
      </c>
      <c r="G31" s="16">
        <f t="shared" si="4"/>
        <v>161.11611547469278</v>
      </c>
      <c r="H31" s="16">
        <v>-1.0240718054872631</v>
      </c>
      <c r="I31" s="16">
        <f t="shared" si="5"/>
        <v>101.63520395600744</v>
      </c>
      <c r="J31" s="16">
        <v>0.1901613884138266</v>
      </c>
      <c r="K31" s="16">
        <f t="shared" si="6"/>
        <v>80.208696230670199</v>
      </c>
      <c r="L31" s="28"/>
      <c r="M31" s="23">
        <v>24</v>
      </c>
      <c r="N31" s="16">
        <f t="shared" si="0"/>
        <v>117.35108709918103</v>
      </c>
      <c r="O31" s="16">
        <f t="shared" si="1"/>
        <v>93.715272515694224</v>
      </c>
      <c r="P31" s="16">
        <f t="shared" si="2"/>
        <v>140.48197689945852</v>
      </c>
    </row>
    <row r="32" spans="2:16" x14ac:dyDescent="0.35">
      <c r="E32" s="22">
        <v>24</v>
      </c>
      <c r="F32" s="16">
        <v>-4.5076402552867677E-2</v>
      </c>
      <c r="G32" s="16">
        <f t="shared" si="4"/>
        <v>161.72277619779652</v>
      </c>
      <c r="H32" s="16">
        <v>1.1707130366816303</v>
      </c>
      <c r="I32" s="16">
        <f t="shared" si="5"/>
        <v>107.52120607861914</v>
      </c>
      <c r="J32" s="16">
        <v>-0.12006194688996588</v>
      </c>
      <c r="K32" s="16">
        <f t="shared" si="6"/>
        <v>80.250240916824396</v>
      </c>
      <c r="L32" s="28"/>
      <c r="M32" s="23">
        <v>25</v>
      </c>
      <c r="N32" s="16">
        <f t="shared" si="0"/>
        <v>118.13604128656461</v>
      </c>
      <c r="O32" s="16">
        <f t="shared" si="1"/>
        <v>93.861145580514616</v>
      </c>
      <c r="P32" s="16">
        <f t="shared" si="2"/>
        <v>141.88007943971118</v>
      </c>
    </row>
    <row r="33" spans="5:16" x14ac:dyDescent="0.35">
      <c r="E33" s="22">
        <v>25</v>
      </c>
      <c r="F33" s="16">
        <v>0.31206430154115217</v>
      </c>
      <c r="G33" s="16">
        <f t="shared" si="4"/>
        <v>164.85653145311497</v>
      </c>
      <c r="H33" s="16">
        <v>0.52610843944705865</v>
      </c>
      <c r="I33" s="16">
        <f t="shared" si="5"/>
        <v>110.62320748432222</v>
      </c>
      <c r="J33" s="16">
        <v>-0.49920382774616451</v>
      </c>
      <c r="K33" s="16">
        <f t="shared" si="6"/>
        <v>78.986987988790148</v>
      </c>
      <c r="L33" s="28"/>
      <c r="M33" s="23">
        <v>26</v>
      </c>
      <c r="N33" s="16">
        <f t="shared" si="0"/>
        <v>118.92624598411831</v>
      </c>
      <c r="O33" s="16">
        <f t="shared" si="1"/>
        <v>94.015018026938719</v>
      </c>
      <c r="P33" s="16">
        <f t="shared" si="2"/>
        <v>143.28025004353745</v>
      </c>
    </row>
    <row r="34" spans="5:16" x14ac:dyDescent="0.35">
      <c r="E34" s="22">
        <v>26</v>
      </c>
      <c r="F34" s="16">
        <v>-4.0215132981999704E-2</v>
      </c>
      <c r="G34" s="16">
        <f t="shared" si="4"/>
        <v>165.51204294340363</v>
      </c>
      <c r="H34" s="16">
        <v>0.65369544845848182</v>
      </c>
      <c r="I34" s="16">
        <f t="shared" si="5"/>
        <v>114.44396613648206</v>
      </c>
      <c r="J34" s="16">
        <v>2.7979783867567214</v>
      </c>
      <c r="K34" s="16">
        <f t="shared" si="6"/>
        <v>89.64907151066582</v>
      </c>
      <c r="L34" s="28"/>
      <c r="M34" s="23">
        <v>27</v>
      </c>
      <c r="N34" s="16">
        <f t="shared" si="0"/>
        <v>119.72173631218101</v>
      </c>
      <c r="O34" s="16">
        <f t="shared" si="1"/>
        <v>94.176483310507209</v>
      </c>
      <c r="P34" s="16">
        <f t="shared" si="2"/>
        <v>144.68296030781201</v>
      </c>
    </row>
    <row r="35" spans="5:16" x14ac:dyDescent="0.35">
      <c r="E35" s="22">
        <v>27</v>
      </c>
      <c r="F35" s="16">
        <v>0.61357558161303161</v>
      </c>
      <c r="G35" s="16">
        <f t="shared" si="4"/>
        <v>170.93196653092755</v>
      </c>
      <c r="H35" s="16">
        <v>1.4182010476276892</v>
      </c>
      <c r="I35" s="16">
        <f t="shared" si="5"/>
        <v>122.37358504779274</v>
      </c>
      <c r="J35" s="16">
        <v>-9.8405518414909479E-2</v>
      </c>
      <c r="K35" s="16">
        <f t="shared" si="6"/>
        <v>89.779488846671484</v>
      </c>
      <c r="L35" s="28"/>
      <c r="M35" s="23">
        <v>28</v>
      </c>
      <c r="N35" s="16">
        <f t="shared" si="0"/>
        <v>120.52254762600936</v>
      </c>
      <c r="O35" s="16">
        <f t="shared" si="1"/>
        <v>94.345174681167379</v>
      </c>
      <c r="P35" s="16">
        <f t="shared" si="2"/>
        <v>146.08864245216935</v>
      </c>
    </row>
    <row r="36" spans="5:16" x14ac:dyDescent="0.35">
      <c r="E36" s="22">
        <v>28</v>
      </c>
      <c r="F36" s="16">
        <v>-1.1383936839038682</v>
      </c>
      <c r="G36" s="16">
        <f t="shared" si="4"/>
        <v>163.65763672987794</v>
      </c>
      <c r="H36" s="16">
        <v>1.5750684647406454</v>
      </c>
      <c r="I36" s="16">
        <f t="shared" si="5"/>
        <v>131.74269130339226</v>
      </c>
      <c r="J36" s="16">
        <v>1.7367188904821724</v>
      </c>
      <c r="K36" s="16">
        <f t="shared" si="6"/>
        <v>97.330691283560725</v>
      </c>
      <c r="L36" s="28"/>
      <c r="M36" s="23">
        <v>29</v>
      </c>
      <c r="N36" s="16">
        <f t="shared" si="0"/>
        <v>121.3287155173491</v>
      </c>
      <c r="O36" s="16">
        <f t="shared" si="1"/>
        <v>94.520760144068134</v>
      </c>
      <c r="P36" s="16">
        <f t="shared" si="2"/>
        <v>147.49769436086652</v>
      </c>
    </row>
    <row r="37" spans="5:16" x14ac:dyDescent="0.35">
      <c r="E37" s="22">
        <v>29</v>
      </c>
      <c r="F37" s="16">
        <v>0.68281380046809004</v>
      </c>
      <c r="G37" s="16">
        <f t="shared" si="4"/>
        <v>169.52330789565133</v>
      </c>
      <c r="H37" s="16">
        <v>8.8675971620381336E-2</v>
      </c>
      <c r="I37" s="16">
        <f t="shared" si="5"/>
        <v>133.00531061380988</v>
      </c>
      <c r="J37" s="16">
        <v>-0.21466137289094789</v>
      </c>
      <c r="K37" s="16">
        <f t="shared" si="6"/>
        <v>96.983815845157906</v>
      </c>
      <c r="L37" s="28"/>
      <c r="M37" s="23">
        <v>30</v>
      </c>
      <c r="N37" s="16">
        <f t="shared" si="0"/>
        <v>122.14027581601698</v>
      </c>
      <c r="O37" s="16">
        <f t="shared" si="1"/>
        <v>94.70293820646144</v>
      </c>
      <c r="P37" s="16">
        <f t="shared" si="2"/>
        <v>148.91048383855667</v>
      </c>
    </row>
    <row r="38" spans="5:16" x14ac:dyDescent="0.35">
      <c r="E38" s="22">
        <v>30</v>
      </c>
      <c r="F38" s="16">
        <v>0.36018981292919849</v>
      </c>
      <c r="G38" s="16">
        <f t="shared" si="4"/>
        <v>173.16798395136487</v>
      </c>
      <c r="H38" s="16">
        <v>-0.12211696775265021</v>
      </c>
      <c r="I38" s="16">
        <f t="shared" si="5"/>
        <v>133.06238431806329</v>
      </c>
      <c r="J38" s="16">
        <v>-0.32627355739295749</v>
      </c>
      <c r="K38" s="16">
        <f t="shared" si="6"/>
        <v>96.173186536951988</v>
      </c>
      <c r="L38" s="28"/>
      <c r="M38" s="23">
        <v>31</v>
      </c>
      <c r="N38" s="16">
        <f t="shared" si="0"/>
        <v>122.95726459149323</v>
      </c>
      <c r="O38" s="16">
        <f t="shared" si="1"/>
        <v>94.891434266422067</v>
      </c>
      <c r="P38" s="16">
        <f t="shared" si="2"/>
        <v>150.32735222426084</v>
      </c>
    </row>
    <row r="39" spans="5:16" x14ac:dyDescent="0.35">
      <c r="E39" s="22">
        <v>31</v>
      </c>
      <c r="F39" s="16">
        <v>-0.28199141906619518</v>
      </c>
      <c r="G39" s="16">
        <f t="shared" si="4"/>
        <v>172.04950202745644</v>
      </c>
      <c r="H39" s="16">
        <v>-1.3763886221633548</v>
      </c>
      <c r="I39" s="16">
        <f t="shared" si="5"/>
        <v>126.0960938453285</v>
      </c>
      <c r="J39" s="16">
        <v>-1.2551846862302918</v>
      </c>
      <c r="K39" s="16">
        <f t="shared" si="6"/>
        <v>91.616790974203866</v>
      </c>
      <c r="L39" s="28"/>
      <c r="M39" s="23">
        <v>32</v>
      </c>
      <c r="N39" s="16">
        <f t="shared" ref="N39:N70" si="7">$C$7 * EXP($C$11 * ($M39/12))</f>
        <v>123.77971815452457</v>
      </c>
      <c r="O39" s="16">
        <f t="shared" ref="O39:O70" si="8">$C$7 * EXP(($C$11 - 0.5*$C$12^2)*($M39/12) - (_xlfn.NORM.S.INV(0.5 + $C$22/2) * $C$12 * SQRT($M39/12)))</f>
        <v>95.085997529322441</v>
      </c>
      <c r="P39" s="16">
        <f t="shared" ref="P39:P70" si="9">$C$7 * EXP(($C$11 - 0.5*$C$12^2)*($M39/12) + (_xlfn.NORM.S.INV(0.5 + $C$22/2) * $C$12 * SQRT($M39/12)))</f>
        <v>151.74861747760212</v>
      </c>
    </row>
    <row r="40" spans="5:16" x14ac:dyDescent="0.35">
      <c r="E40" s="22">
        <v>32</v>
      </c>
      <c r="F40" s="16">
        <v>-0.12090307480346398</v>
      </c>
      <c r="G40" s="16">
        <f t="shared" si="4"/>
        <v>172.13235938559185</v>
      </c>
      <c r="H40" s="16">
        <v>1.704299501831076</v>
      </c>
      <c r="I40" s="16">
        <f t="shared" si="5"/>
        <v>136.51044126743255</v>
      </c>
      <c r="J40" s="16">
        <v>-2.132269151832475</v>
      </c>
      <c r="K40" s="16">
        <f t="shared" si="6"/>
        <v>84.030152667159484</v>
      </c>
      <c r="L40" s="28"/>
      <c r="M40" s="23">
        <v>33</v>
      </c>
      <c r="N40" s="16">
        <f t="shared" si="7"/>
        <v>124.60767305873807</v>
      </c>
      <c r="O40" s="16">
        <f t="shared" si="8"/>
        <v>95.286398361154497</v>
      </c>
      <c r="P40" s="16">
        <f t="shared" si="9"/>
        <v>153.17457682820958</v>
      </c>
    </row>
    <row r="41" spans="5:16" x14ac:dyDescent="0.35">
      <c r="E41" s="22">
        <v>33</v>
      </c>
      <c r="F41" s="16">
        <v>1.324122811724767</v>
      </c>
      <c r="G41" s="16">
        <f t="shared" si="4"/>
        <v>183.31232178047998</v>
      </c>
      <c r="H41" s="16">
        <v>0.46022046861788701</v>
      </c>
      <c r="I41" s="16">
        <f t="shared" si="5"/>
        <v>140.04945204921728</v>
      </c>
      <c r="J41" s="16">
        <v>-1.1930361379457073</v>
      </c>
      <c r="K41" s="16">
        <f t="shared" si="6"/>
        <v>80.264336023147834</v>
      </c>
      <c r="L41" s="28"/>
      <c r="M41" s="23">
        <v>34</v>
      </c>
      <c r="N41" s="16">
        <f t="shared" si="7"/>
        <v>125.44116610226578</v>
      </c>
      <c r="O41" s="16">
        <f t="shared" si="8"/>
        <v>95.492426005693915</v>
      </c>
      <c r="P41" s="16">
        <f t="shared" si="9"/>
        <v>154.6055090612974</v>
      </c>
    </row>
    <row r="42" spans="5:16" x14ac:dyDescent="0.35">
      <c r="E42" s="22">
        <v>34</v>
      </c>
      <c r="F42" s="16">
        <v>0.62780493376265012</v>
      </c>
      <c r="G42" s="16">
        <f t="shared" si="4"/>
        <v>189.4315890330974</v>
      </c>
      <c r="H42" s="16">
        <v>-1.4148557151427454</v>
      </c>
      <c r="I42" s="16">
        <f t="shared" si="5"/>
        <v>132.49692563951513</v>
      </c>
      <c r="J42" s="16">
        <v>1.3093031729572659</v>
      </c>
      <c r="K42" s="16">
        <f t="shared" si="6"/>
        <v>85.422764281182822</v>
      </c>
      <c r="L42" s="28"/>
      <c r="M42" s="23">
        <v>35</v>
      </c>
      <c r="N42" s="16">
        <f t="shared" si="7"/>
        <v>126.28023432938014</v>
      </c>
      <c r="O42" s="16">
        <f t="shared" si="8"/>
        <v>95.703886606461452</v>
      </c>
      <c r="P42" s="16">
        <f t="shared" si="9"/>
        <v>156.04167649846406</v>
      </c>
    </row>
    <row r="43" spans="5:16" x14ac:dyDescent="0.35">
      <c r="E43" s="22">
        <v>35</v>
      </c>
      <c r="F43" s="16">
        <v>0.52453143458684515</v>
      </c>
      <c r="G43" s="16">
        <f t="shared" si="4"/>
        <v>194.88343443582747</v>
      </c>
      <c r="H43" s="16">
        <v>-0.40048806607266901</v>
      </c>
      <c r="I43" s="16">
        <f t="shared" si="5"/>
        <v>130.96875306352544</v>
      </c>
      <c r="J43" s="16">
        <v>-1.3195779112659158</v>
      </c>
      <c r="K43" s="16">
        <f t="shared" si="6"/>
        <v>81.149559812622755</v>
      </c>
      <c r="L43" s="28"/>
      <c r="M43" s="23">
        <v>36</v>
      </c>
      <c r="N43" s="16">
        <f t="shared" si="7"/>
        <v>127.12491503214048</v>
      </c>
      <c r="O43" s="16">
        <f t="shared" si="8"/>
        <v>95.920601485408667</v>
      </c>
      <c r="P43" s="16">
        <f t="shared" si="9"/>
        <v>157.48332672178478</v>
      </c>
    </row>
    <row r="44" spans="5:16" x14ac:dyDescent="0.35">
      <c r="E44" s="22">
        <v>36</v>
      </c>
      <c r="F44" s="16">
        <v>1.1185603196791838</v>
      </c>
      <c r="G44" s="16">
        <f t="shared" si="4"/>
        <v>205.70559026958995</v>
      </c>
      <c r="H44" s="16">
        <v>-0.56449533777173666</v>
      </c>
      <c r="I44" s="16">
        <f t="shared" si="5"/>
        <v>128.54391399295636</v>
      </c>
      <c r="J44" s="16">
        <v>-0.11933218702968323</v>
      </c>
      <c r="K44" s="16">
        <f t="shared" si="6"/>
        <v>81.194152346064598</v>
      </c>
      <c r="L44" s="28"/>
      <c r="M44" s="23">
        <v>37</v>
      </c>
      <c r="N44" s="16">
        <f t="shared" si="7"/>
        <v>127.9752457520504</v>
      </c>
      <c r="O44" s="16">
        <f t="shared" si="8"/>
        <v>96.14240563894289</v>
      </c>
      <c r="P44" s="16">
        <f t="shared" si="9"/>
        <v>158.9306940805821</v>
      </c>
    </row>
    <row r="45" spans="5:16" x14ac:dyDescent="0.35">
      <c r="E45" s="22">
        <v>37</v>
      </c>
      <c r="F45" s="16">
        <v>1.4639163648904567</v>
      </c>
      <c r="G45" s="16">
        <f t="shared" si="4"/>
        <v>220.3935375173823</v>
      </c>
      <c r="H45" s="16">
        <v>-0.27247192691447675</v>
      </c>
      <c r="I45" s="16">
        <f t="shared" si="5"/>
        <v>127.76620610068954</v>
      </c>
      <c r="J45" s="16">
        <v>-0.65319771160475892</v>
      </c>
      <c r="K45" s="16">
        <f t="shared" si="6"/>
        <v>79.385982813689395</v>
      </c>
      <c r="L45" s="28"/>
      <c r="M45" s="23">
        <v>38</v>
      </c>
      <c r="N45" s="16">
        <f t="shared" si="7"/>
        <v>128.83126428172633</v>
      </c>
      <c r="O45" s="16">
        <f t="shared" si="8"/>
        <v>96.369146418835697</v>
      </c>
      <c r="P45" s="16">
        <f t="shared" si="9"/>
        <v>160.38400101333113</v>
      </c>
    </row>
    <row r="46" spans="5:16" x14ac:dyDescent="0.35">
      <c r="E46" s="22">
        <v>38</v>
      </c>
      <c r="F46" s="16">
        <v>-0.68</v>
      </c>
      <c r="G46" s="16">
        <f t="shared" si="4"/>
        <v>215.23599778399239</v>
      </c>
      <c r="H46" s="16">
        <v>-0.46528707113825724</v>
      </c>
      <c r="I46" s="16">
        <f t="shared" si="5"/>
        <v>125.93943832695697</v>
      </c>
      <c r="J46" s="16">
        <v>-1.6966295934664375</v>
      </c>
      <c r="K46" s="16">
        <f t="shared" si="6"/>
        <v>74.195902555164125</v>
      </c>
      <c r="L46" s="28"/>
      <c r="M46" s="23">
        <v>39</v>
      </c>
      <c r="N46" s="16">
        <f t="shared" si="7"/>
        <v>129.69300866657719</v>
      </c>
      <c r="O46" s="16">
        <f t="shared" si="8"/>
        <v>96.600682371118765</v>
      </c>
      <c r="P46" s="16">
        <f t="shared" si="9"/>
        <v>161.84345921159445</v>
      </c>
    </row>
    <row r="47" spans="5:16" x14ac:dyDescent="0.35">
      <c r="E47" s="22">
        <v>39</v>
      </c>
      <c r="F47" s="16">
        <v>-1.018641816505925</v>
      </c>
      <c r="G47" s="16">
        <f t="shared" si="4"/>
        <v>207.14544120967312</v>
      </c>
      <c r="H47" s="16">
        <v>-0.62910773729101266</v>
      </c>
      <c r="I47" s="16">
        <f t="shared" si="5"/>
        <v>123.26305941026774</v>
      </c>
      <c r="J47" s="16">
        <v>0.19295786852812757</v>
      </c>
      <c r="K47" s="16">
        <f t="shared" si="6"/>
        <v>75.245324622370163</v>
      </c>
      <c r="L47" s="28"/>
      <c r="M47" s="23">
        <v>40</v>
      </c>
      <c r="N47" s="16">
        <f t="shared" si="7"/>
        <v>130.56051720649521</v>
      </c>
      <c r="O47" s="16">
        <f t="shared" si="8"/>
        <v>96.836882210564511</v>
      </c>
      <c r="P47" s="16">
        <f t="shared" si="9"/>
        <v>163.30927064839105</v>
      </c>
    </row>
    <row r="48" spans="5:16" x14ac:dyDescent="0.35">
      <c r="E48" s="22">
        <v>40</v>
      </c>
      <c r="F48" s="16">
        <v>1.0901710873049459</v>
      </c>
      <c r="G48" s="16">
        <f t="shared" si="4"/>
        <v>218.3804439928202</v>
      </c>
      <c r="H48" s="16">
        <v>0.96406061320393233</v>
      </c>
      <c r="I48" s="16">
        <f t="shared" si="5"/>
        <v>129.24224238420874</v>
      </c>
      <c r="J48" s="16">
        <v>1.6793879836476514E-2</v>
      </c>
      <c r="K48" s="16">
        <f t="shared" si="6"/>
        <v>75.730861644726616</v>
      </c>
      <c r="L48" s="28"/>
      <c r="M48" s="23">
        <v>41</v>
      </c>
      <c r="N48" s="16">
        <f t="shared" si="7"/>
        <v>131.43382845755832</v>
      </c>
      <c r="O48" s="16">
        <f t="shared" si="8"/>
        <v>97.077623911996824</v>
      </c>
      <c r="P48" s="16">
        <f t="shared" si="9"/>
        <v>164.78162848975256</v>
      </c>
    </row>
    <row r="49" spans="5:16" x14ac:dyDescent="0.35">
      <c r="E49" s="22">
        <v>41</v>
      </c>
      <c r="F49" s="16">
        <v>-1.4608382607594748</v>
      </c>
      <c r="G49" s="16">
        <f t="shared" si="4"/>
        <v>206.19357964227987</v>
      </c>
      <c r="H49" s="16">
        <v>-0.96603757575461269</v>
      </c>
      <c r="I49" s="16">
        <f t="shared" si="5"/>
        <v>124.66720568400217</v>
      </c>
      <c r="J49" s="16">
        <v>-0.21512851546028219</v>
      </c>
      <c r="K49" s="16">
        <f t="shared" si="6"/>
        <v>75.459442182680164</v>
      </c>
      <c r="L49" s="28"/>
      <c r="M49" s="23">
        <v>42</v>
      </c>
      <c r="N49" s="16">
        <f t="shared" si="7"/>
        <v>132.3129812337437</v>
      </c>
      <c r="O49" s="16">
        <f t="shared" si="8"/>
        <v>97.322793902659399</v>
      </c>
      <c r="P49" s="16">
        <f t="shared" si="9"/>
        <v>166.26071790524054</v>
      </c>
    </row>
    <row r="50" spans="5:16" x14ac:dyDescent="0.35">
      <c r="E50" s="22">
        <v>42</v>
      </c>
      <c r="F50" s="16">
        <v>-3.5302851722919226</v>
      </c>
      <c r="G50" s="16">
        <f t="shared" si="4"/>
        <v>178.03174738092571</v>
      </c>
      <c r="H50" s="16">
        <v>9.090033637444761E-2</v>
      </c>
      <c r="I50" s="16">
        <f t="shared" si="5"/>
        <v>125.87411274857104</v>
      </c>
      <c r="J50" s="16">
        <v>-0.59498970976413845</v>
      </c>
      <c r="K50" s="16">
        <f t="shared" si="6"/>
        <v>73.964802736226005</v>
      </c>
      <c r="L50" s="28"/>
      <c r="M50" s="23">
        <v>43</v>
      </c>
      <c r="N50" s="16">
        <f t="shared" si="7"/>
        <v>133.19801460865273</v>
      </c>
      <c r="O50" s="16">
        <f t="shared" si="8"/>
        <v>97.572286342317483</v>
      </c>
      <c r="P50" s="16">
        <f t="shared" si="9"/>
        <v>167.74671679074785</v>
      </c>
    </row>
    <row r="51" spans="5:16" x14ac:dyDescent="0.35">
      <c r="E51" s="22">
        <v>43</v>
      </c>
      <c r="F51" s="16">
        <v>0.28853630829142013</v>
      </c>
      <c r="G51" s="16">
        <f t="shared" si="4"/>
        <v>181.29709892038611</v>
      </c>
      <c r="H51" s="16">
        <v>5.6261132567535449E-3</v>
      </c>
      <c r="I51" s="16">
        <f t="shared" si="5"/>
        <v>126.62521778260495</v>
      </c>
      <c r="J51" s="16">
        <v>-0.41497236471774596</v>
      </c>
      <c r="K51" s="16">
        <f t="shared" si="6"/>
        <v>73.065970208148556</v>
      </c>
      <c r="L51" s="28"/>
      <c r="M51" s="23">
        <v>44</v>
      </c>
      <c r="N51" s="16">
        <f t="shared" si="7"/>
        <v>134.08896791724777</v>
      </c>
      <c r="O51" s="16">
        <f t="shared" si="8"/>
        <v>97.826002479789935</v>
      </c>
      <c r="P51" s="16">
        <f t="shared" si="9"/>
        <v>169.23979641488933</v>
      </c>
    </row>
    <row r="52" spans="5:16" x14ac:dyDescent="0.35">
      <c r="E52" s="22">
        <v>44</v>
      </c>
      <c r="F52" s="16">
        <v>-1.7276190334710895</v>
      </c>
      <c r="G52" s="16">
        <f t="shared" si="4"/>
        <v>169.21752774009946</v>
      </c>
      <c r="H52" s="16">
        <v>0.54542463008055131</v>
      </c>
      <c r="I52" s="16">
        <f t="shared" si="5"/>
        <v>130.38716663270057</v>
      </c>
      <c r="J52" s="16">
        <v>-0.74133409615882595</v>
      </c>
      <c r="K52" s="16">
        <f t="shared" si="6"/>
        <v>71.167235880214861</v>
      </c>
      <c r="L52" s="28"/>
      <c r="M52" s="23">
        <v>45</v>
      </c>
      <c r="N52" s="16">
        <f t="shared" si="7"/>
        <v>134.98588075760031</v>
      </c>
      <c r="O52" s="16">
        <f t="shared" si="8"/>
        <v>98.083850076284463</v>
      </c>
      <c r="P52" s="16">
        <f t="shared" si="9"/>
        <v>170.7401219986065</v>
      </c>
    </row>
    <row r="53" spans="5:16" x14ac:dyDescent="0.35">
      <c r="E53" s="22">
        <v>45</v>
      </c>
      <c r="F53" s="16">
        <v>-0.63042684612443511</v>
      </c>
      <c r="G53" s="16">
        <f t="shared" si="4"/>
        <v>165.61199149273895</v>
      </c>
      <c r="H53" s="16">
        <v>1.0801880193247477</v>
      </c>
      <c r="I53" s="16">
        <f t="shared" si="5"/>
        <v>137.39972135123895</v>
      </c>
      <c r="J53" s="16">
        <v>0.81606288362581081</v>
      </c>
      <c r="K53" s="16">
        <f t="shared" si="6"/>
        <v>74.143663351198711</v>
      </c>
      <c r="L53" s="28"/>
      <c r="M53" s="23">
        <v>46</v>
      </c>
      <c r="N53" s="16">
        <f t="shared" si="7"/>
        <v>135.88879299265091</v>
      </c>
      <c r="O53" s="16">
        <f t="shared" si="8"/>
        <v>98.345742887305249</v>
      </c>
      <c r="P53" s="16">
        <f t="shared" si="9"/>
        <v>172.24785323621944</v>
      </c>
    </row>
    <row r="54" spans="5:16" x14ac:dyDescent="0.35">
      <c r="E54" s="22">
        <v>46</v>
      </c>
      <c r="F54" s="16">
        <v>0.50394213444574343</v>
      </c>
      <c r="G54" s="16">
        <f t="shared" si="4"/>
        <v>170.22678030413451</v>
      </c>
      <c r="H54" s="16">
        <v>0.56351580820279135</v>
      </c>
      <c r="I54" s="16">
        <f t="shared" si="5"/>
        <v>141.59242743191746</v>
      </c>
      <c r="J54" s="16">
        <v>0.89399990700639398</v>
      </c>
      <c r="K54" s="16">
        <f t="shared" si="6"/>
        <v>77.505173506085882</v>
      </c>
      <c r="L54" s="28"/>
      <c r="M54" s="23">
        <v>47</v>
      </c>
      <c r="N54" s="16">
        <f t="shared" si="7"/>
        <v>136.79774475198084</v>
      </c>
      <c r="O54" s="16">
        <f t="shared" si="8"/>
        <v>98.611600196070199</v>
      </c>
      <c r="P54" s="16">
        <f t="shared" si="9"/>
        <v>173.76314476498729</v>
      </c>
    </row>
    <row r="55" spans="5:16" x14ac:dyDescent="0.35">
      <c r="E55" s="22">
        <v>47</v>
      </c>
      <c r="F55" s="16">
        <v>1.4332754169936801</v>
      </c>
      <c r="G55" s="16">
        <f t="shared" si="4"/>
        <v>182.14010457210921</v>
      </c>
      <c r="H55" s="16">
        <v>-1.8657803240618309</v>
      </c>
      <c r="I55" s="16">
        <f t="shared" si="5"/>
        <v>131.37161153292908</v>
      </c>
      <c r="J55" s="16">
        <v>1.0847719408506942</v>
      </c>
      <c r="K55" s="16">
        <f t="shared" si="6"/>
        <v>81.689780128478176</v>
      </c>
      <c r="L55" s="28"/>
      <c r="M55" s="23">
        <v>48</v>
      </c>
      <c r="N55" s="16">
        <f t="shared" si="7"/>
        <v>137.71277643359571</v>
      </c>
      <c r="O55" s="16">
        <f t="shared" si="8"/>
        <v>98.881346392356633</v>
      </c>
      <c r="P55" s="16">
        <f t="shared" si="9"/>
        <v>175.28614658925932</v>
      </c>
    </row>
    <row r="56" spans="5:16" x14ac:dyDescent="0.35">
      <c r="E56" s="22">
        <v>48</v>
      </c>
      <c r="F56" s="16">
        <v>2.2983903920463393E-2</v>
      </c>
      <c r="G56" s="16">
        <f t="shared" si="4"/>
        <v>183.36444699567394</v>
      </c>
      <c r="H56" s="16">
        <v>-0.50923477153611052</v>
      </c>
      <c r="I56" s="16">
        <f t="shared" si="5"/>
        <v>129.24759673884515</v>
      </c>
      <c r="J56" s="16">
        <v>-1.2995641596784495</v>
      </c>
      <c r="K56" s="16">
        <f t="shared" si="6"/>
        <v>77.670462208214886</v>
      </c>
      <c r="L56" s="28"/>
      <c r="M56" s="23">
        <v>49</v>
      </c>
      <c r="N56" s="16">
        <f t="shared" si="7"/>
        <v>138.63392870572088</v>
      </c>
      <c r="O56" s="16">
        <f t="shared" si="8"/>
        <v>99.15491059152167</v>
      </c>
      <c r="P56" s="16">
        <f t="shared" si="9"/>
        <v>176.81700446447033</v>
      </c>
    </row>
    <row r="57" spans="5:16" x14ac:dyDescent="0.35">
      <c r="E57" s="22">
        <v>49</v>
      </c>
      <c r="F57" s="16">
        <v>0.5601978613540155</v>
      </c>
      <c r="G57" s="16">
        <f t="shared" si="4"/>
        <v>188.93265934895217</v>
      </c>
      <c r="H57" s="16">
        <v>0.28741873863512246</v>
      </c>
      <c r="I57" s="16">
        <f t="shared" si="5"/>
        <v>131.61182225805777</v>
      </c>
      <c r="J57" s="16">
        <v>9.263558925276269E-2</v>
      </c>
      <c r="K57" s="16">
        <f t="shared" si="6"/>
        <v>78.428273325777852</v>
      </c>
      <c r="L57" s="28"/>
      <c r="M57" s="23">
        <v>50</v>
      </c>
      <c r="N57" s="16">
        <f t="shared" si="7"/>
        <v>139.56124250860896</v>
      </c>
      <c r="O57" s="16">
        <f t="shared" si="8"/>
        <v>99.432226289144239</v>
      </c>
      <c r="P57" s="16">
        <f t="shared" si="9"/>
        <v>178.35586024553351</v>
      </c>
    </row>
    <row r="58" spans="5:16" x14ac:dyDescent="0.35">
      <c r="E58" s="22">
        <v>50</v>
      </c>
      <c r="F58" s="16">
        <v>9.934184729643275E-2</v>
      </c>
      <c r="G58" s="16">
        <f t="shared" si="4"/>
        <v>190.83132412893249</v>
      </c>
      <c r="H58" s="16">
        <v>0.30764846339360985</v>
      </c>
      <c r="I58" s="16">
        <f t="shared" si="5"/>
        <v>134.136508163147</v>
      </c>
      <c r="J58" s="16">
        <v>0.46777524915536206</v>
      </c>
      <c r="K58" s="16">
        <f t="shared" si="6"/>
        <v>80.487786533690411</v>
      </c>
      <c r="L58" s="28"/>
      <c r="M58" s="23">
        <v>51</v>
      </c>
      <c r="N58" s="16">
        <f t="shared" si="7"/>
        <v>140.49475905635938</v>
      </c>
      <c r="O58" s="16">
        <f t="shared" si="8"/>
        <v>99.71323104733105</v>
      </c>
      <c r="P58" s="16">
        <f t="shared" si="9"/>
        <v>179.90285220358834</v>
      </c>
    </row>
    <row r="59" spans="5:16" x14ac:dyDescent="0.35">
      <c r="E59" s="22">
        <v>51</v>
      </c>
      <c r="F59" s="16">
        <v>0.65732562382309012</v>
      </c>
      <c r="G59" s="16">
        <f t="shared" si="4"/>
        <v>197.45332345119513</v>
      </c>
      <c r="H59" s="16">
        <v>0.41623288966452576</v>
      </c>
      <c r="I59" s="16">
        <f t="shared" si="5"/>
        <v>137.35263252706054</v>
      </c>
      <c r="J59" s="16">
        <v>-2.7572598997783868</v>
      </c>
      <c r="K59" s="16">
        <f t="shared" si="6"/>
        <v>71.855551301220231</v>
      </c>
      <c r="L59" s="28"/>
      <c r="M59" s="23">
        <v>52</v>
      </c>
      <c r="N59" s="16">
        <f t="shared" si="7"/>
        <v>141.43451983875016</v>
      </c>
      <c r="O59" s="16">
        <f t="shared" si="8"/>
        <v>99.99786620923588</v>
      </c>
      <c r="P59" s="16">
        <f t="shared" si="9"/>
        <v>181.45811531455482</v>
      </c>
    </row>
    <row r="60" spans="5:16" x14ac:dyDescent="0.35">
      <c r="E60" s="22">
        <v>52</v>
      </c>
      <c r="F60" s="16">
        <v>0.30194527110924019</v>
      </c>
      <c r="G60" s="16">
        <f t="shared" si="4"/>
        <v>201.19144305846621</v>
      </c>
      <c r="H60" s="16">
        <v>1.8475785301383101</v>
      </c>
      <c r="I60" s="16">
        <f t="shared" si="5"/>
        <v>149.62021160516184</v>
      </c>
      <c r="J60" s="16">
        <v>0.80328127905621793</v>
      </c>
      <c r="K60" s="16">
        <f t="shared" si="6"/>
        <v>74.819428136975901</v>
      </c>
      <c r="L60" s="28"/>
      <c r="M60" s="23">
        <v>53</v>
      </c>
      <c r="N60" s="16">
        <f t="shared" si="7"/>
        <v>142.3805666230819</v>
      </c>
      <c r="O60" s="16">
        <f t="shared" si="8"/>
        <v>100.28607663877607</v>
      </c>
      <c r="P60" s="16">
        <f t="shared" si="9"/>
        <v>183.02178152250988</v>
      </c>
    </row>
    <row r="61" spans="5:16" x14ac:dyDescent="0.35">
      <c r="E61" s="22">
        <v>53</v>
      </c>
      <c r="F61" s="16">
        <v>-1.3506774478746475</v>
      </c>
      <c r="G61" s="16">
        <f t="shared" si="4"/>
        <v>190.87031110782306</v>
      </c>
      <c r="H61" s="16">
        <v>-1.1021077236233112</v>
      </c>
      <c r="I61" s="16">
        <f t="shared" si="5"/>
        <v>143.47765192743321</v>
      </c>
      <c r="J61" s="16">
        <v>-1.6393617533129405</v>
      </c>
      <c r="K61" s="16">
        <f t="shared" si="6"/>
        <v>70.10117142272064</v>
      </c>
      <c r="L61" s="28"/>
      <c r="M61" s="23">
        <v>54</v>
      </c>
      <c r="N61" s="16">
        <f t="shared" si="7"/>
        <v>143.33294145603401</v>
      </c>
      <c r="O61" s="16">
        <f t="shared" si="8"/>
        <v>100.57781048290195</v>
      </c>
      <c r="P61" s="16">
        <f t="shared" si="9"/>
        <v>184.59397998053018</v>
      </c>
    </row>
    <row r="62" spans="5:16" x14ac:dyDescent="0.35">
      <c r="E62" s="22">
        <v>54</v>
      </c>
      <c r="F62" s="16">
        <v>1.3</v>
      </c>
      <c r="G62" s="16">
        <f t="shared" si="4"/>
        <v>203.05551267700449</v>
      </c>
      <c r="H62" s="16">
        <v>0.10257978513940272</v>
      </c>
      <c r="I62" s="16">
        <f t="shared" si="5"/>
        <v>144.93979941969548</v>
      </c>
      <c r="J62" s="16">
        <v>0.97538703210984856</v>
      </c>
      <c r="K62" s="16">
        <f t="shared" si="6"/>
        <v>73.537589438525217</v>
      </c>
      <c r="L62" s="28"/>
      <c r="M62" s="23">
        <v>55</v>
      </c>
      <c r="N62" s="16">
        <f t="shared" si="7"/>
        <v>144.29168666553369</v>
      </c>
      <c r="O62" s="16">
        <f t="shared" si="8"/>
        <v>100.87301895409566</v>
      </c>
      <c r="P62" s="16">
        <f t="shared" si="9"/>
        <v>186.1748372713256</v>
      </c>
    </row>
    <row r="63" spans="5:16" x14ac:dyDescent="0.35">
      <c r="E63" s="22">
        <v>55</v>
      </c>
      <c r="F63" s="16">
        <v>-1.7343333134021208</v>
      </c>
      <c r="G63" s="16">
        <f t="shared" si="4"/>
        <v>189.47122497386394</v>
      </c>
      <c r="H63" s="16">
        <v>-0.12406228653969499</v>
      </c>
      <c r="I63" s="16">
        <f t="shared" si="5"/>
        <v>144.98980506906079</v>
      </c>
      <c r="J63" s="16">
        <v>0.19742298187439022</v>
      </c>
      <c r="K63" s="16">
        <f t="shared" si="6"/>
        <v>74.59209211990725</v>
      </c>
      <c r="L63" s="28"/>
      <c r="M63" s="23">
        <v>56</v>
      </c>
      <c r="N63" s="16">
        <f t="shared" si="7"/>
        <v>145.25684486263691</v>
      </c>
      <c r="O63" s="16">
        <f t="shared" si="8"/>
        <v>101.17165613105234</v>
      </c>
      <c r="P63" s="16">
        <f t="shared" si="9"/>
        <v>187.76447760970993</v>
      </c>
    </row>
    <row r="64" spans="5:16" x14ac:dyDescent="0.35">
      <c r="E64" s="22">
        <v>56</v>
      </c>
      <c r="F64" s="16">
        <v>0.16127503722625153</v>
      </c>
      <c r="G64" s="16">
        <f t="shared" si="4"/>
        <v>191.88818815366633</v>
      </c>
      <c r="H64" s="16">
        <v>1.5056665553504751</v>
      </c>
      <c r="I64" s="16">
        <f t="shared" si="5"/>
        <v>155.62300209668723</v>
      </c>
      <c r="J64" s="16">
        <v>1.1890475436684456</v>
      </c>
      <c r="K64" s="16">
        <f t="shared" si="6"/>
        <v>78.974493960264454</v>
      </c>
      <c r="L64" s="28"/>
      <c r="M64" s="23">
        <v>57</v>
      </c>
      <c r="N64" s="16">
        <f t="shared" si="7"/>
        <v>146.22845894342245</v>
      </c>
      <c r="O64" s="16">
        <f t="shared" si="8"/>
        <v>101.47367877573581</v>
      </c>
      <c r="P64" s="16">
        <f t="shared" si="9"/>
        <v>189.36302302871707</v>
      </c>
    </row>
    <row r="65" spans="5:16" x14ac:dyDescent="0.35">
      <c r="E65" s="22">
        <v>57</v>
      </c>
      <c r="F65" s="16">
        <v>-0.2932136215577747</v>
      </c>
      <c r="G65" s="16">
        <f t="shared" si="4"/>
        <v>190.55635836823703</v>
      </c>
      <c r="H65" s="16">
        <v>0.19938892760564589</v>
      </c>
      <c r="I65" s="16">
        <f t="shared" si="5"/>
        <v>157.86799168490231</v>
      </c>
      <c r="J65" s="16">
        <v>-0.85688634948775877</v>
      </c>
      <c r="K65" s="16">
        <f t="shared" si="6"/>
        <v>76.539060448751798</v>
      </c>
      <c r="L65" s="28"/>
      <c r="M65" s="23">
        <v>58</v>
      </c>
      <c r="N65" s="16">
        <f t="shared" si="7"/>
        <v>147.20657209089825</v>
      </c>
      <c r="O65" s="16">
        <f t="shared" si="8"/>
        <v>101.77904616520905</v>
      </c>
      <c r="P65" s="16">
        <f t="shared" si="9"/>
        <v>190.97059355096258</v>
      </c>
    </row>
    <row r="66" spans="5:16" x14ac:dyDescent="0.35">
      <c r="E66" s="22">
        <v>58</v>
      </c>
      <c r="F66" s="16">
        <v>-8.517962112157075E-2</v>
      </c>
      <c r="G66" s="16">
        <f t="shared" si="4"/>
        <v>190.94267338312673</v>
      </c>
      <c r="H66" s="16">
        <v>0.91789888169534717</v>
      </c>
      <c r="I66" s="16">
        <f t="shared" si="5"/>
        <v>165.195901853457</v>
      </c>
      <c r="J66" s="16">
        <v>-0.36863562350656237</v>
      </c>
      <c r="K66" s="16">
        <f t="shared" si="6"/>
        <v>75.760497879886927</v>
      </c>
      <c r="L66" s="28"/>
      <c r="M66" s="23">
        <v>59</v>
      </c>
      <c r="N66" s="16">
        <f t="shared" si="7"/>
        <v>148.19122777692078</v>
      </c>
      <c r="O66" s="16">
        <f t="shared" si="8"/>
        <v>102.08771993682006</v>
      </c>
      <c r="P66" s="16">
        <f t="shared" si="9"/>
        <v>192.58730734667017</v>
      </c>
    </row>
    <row r="67" spans="5:16" x14ac:dyDescent="0.35">
      <c r="E67" s="22">
        <v>59</v>
      </c>
      <c r="F67" s="16">
        <v>-0.75222272879691565</v>
      </c>
      <c r="G67" s="16">
        <f t="shared" si="4"/>
        <v>185.89323502972226</v>
      </c>
      <c r="H67" s="16">
        <v>-1.213294039466922</v>
      </c>
      <c r="I67" s="16">
        <f t="shared" si="5"/>
        <v>157.65455996840598</v>
      </c>
      <c r="J67" s="16">
        <v>-0.33994134694062544</v>
      </c>
      <c r="K67" s="16">
        <f t="shared" si="6"/>
        <v>75.08290085538772</v>
      </c>
      <c r="L67" s="28"/>
      <c r="M67" s="23">
        <v>60</v>
      </c>
      <c r="N67" s="16">
        <f t="shared" si="7"/>
        <v>149.18246976412703</v>
      </c>
      <c r="O67" s="16">
        <f t="shared" si="8"/>
        <v>102.39966394548132</v>
      </c>
      <c r="P67" s="16">
        <f t="shared" si="9"/>
        <v>194.21328087962445</v>
      </c>
    </row>
    <row r="68" spans="5:16" x14ac:dyDescent="0.35">
      <c r="E68" s="22">
        <v>60</v>
      </c>
      <c r="F68" s="16">
        <v>9.8060840312916522E-2</v>
      </c>
      <c r="G68" s="16">
        <f t="shared" si="4"/>
        <v>187.75096150071971</v>
      </c>
      <c r="H68" s="16">
        <v>1.0046574674719715</v>
      </c>
      <c r="I68" s="16">
        <f t="shared" si="5"/>
        <v>165.59224507265697</v>
      </c>
      <c r="J68" s="16">
        <v>-0.97199100008470762</v>
      </c>
      <c r="K68" s="16">
        <f t="shared" si="6"/>
        <v>72.40641599280714</v>
      </c>
      <c r="L68" s="28"/>
      <c r="M68" s="23">
        <v>61</v>
      </c>
      <c r="N68" s="16">
        <f t="shared" si="7"/>
        <v>150.18034210787962</v>
      </c>
      <c r="O68" s="16">
        <f t="shared" si="8"/>
        <v>102.71484413191952</v>
      </c>
      <c r="P68" s="16">
        <f t="shared" si="9"/>
        <v>195.84862904217454</v>
      </c>
    </row>
    <row r="69" spans="5:16" x14ac:dyDescent="0.35">
      <c r="E69" s="22">
        <v>61</v>
      </c>
      <c r="F69" s="16">
        <v>0.9276081893454432</v>
      </c>
      <c r="G69" s="16">
        <f t="shared" si="4"/>
        <v>196.5484293861299</v>
      </c>
      <c r="H69" s="16">
        <v>-1.128503884674505</v>
      </c>
      <c r="I69" s="16">
        <f t="shared" si="5"/>
        <v>158.61293118403981</v>
      </c>
      <c r="J69" s="16">
        <v>-3.5156293710457552E-2</v>
      </c>
      <c r="K69" s="16">
        <f t="shared" si="6"/>
        <v>72.710216166478716</v>
      </c>
      <c r="L69" s="28"/>
      <c r="M69" s="23">
        <v>62</v>
      </c>
      <c r="N69" s="16">
        <f t="shared" si="7"/>
        <v>151.18488915822476</v>
      </c>
      <c r="O69" s="16">
        <f t="shared" si="8"/>
        <v>103.03322840089216</v>
      </c>
      <c r="P69" s="16">
        <f t="shared" si="9"/>
        <v>197.49346528029082</v>
      </c>
    </row>
    <row r="70" spans="5:16" x14ac:dyDescent="0.35">
      <c r="E70" s="22">
        <v>62</v>
      </c>
      <c r="F70" s="16">
        <v>-0.26444378327843027</v>
      </c>
      <c r="G70" s="16">
        <f t="shared" si="4"/>
        <v>195.42707338390929</v>
      </c>
      <c r="H70" s="16">
        <v>-0.88623620005177572</v>
      </c>
      <c r="I70" s="16">
        <f t="shared" si="5"/>
        <v>153.52674144993534</v>
      </c>
      <c r="J70" s="16">
        <v>-1.4376561143793498</v>
      </c>
      <c r="K70" s="16">
        <f t="shared" si="6"/>
        <v>68.721385790897671</v>
      </c>
      <c r="L70" s="28"/>
      <c r="M70" s="23">
        <v>63</v>
      </c>
      <c r="N70" s="16">
        <f t="shared" si="7"/>
        <v>152.19615556186338</v>
      </c>
      <c r="O70" s="16">
        <f t="shared" si="8"/>
        <v>103.35478650847433</v>
      </c>
      <c r="P70" s="16">
        <f t="shared" si="9"/>
        <v>199.14790170957244</v>
      </c>
    </row>
    <row r="71" spans="5:16" x14ac:dyDescent="0.35">
      <c r="E71" s="22">
        <v>63</v>
      </c>
      <c r="F71" s="16">
        <v>-0.49212750130781246</v>
      </c>
      <c r="G71" s="16">
        <f t="shared" si="4"/>
        <v>192.40960325613347</v>
      </c>
      <c r="H71" s="16">
        <v>0.34163762260127384</v>
      </c>
      <c r="I71" s="16">
        <f t="shared" si="5"/>
        <v>156.70181625182775</v>
      </c>
      <c r="J71" s="16">
        <v>0.45411693414133136</v>
      </c>
      <c r="K71" s="16">
        <f t="shared" si="6"/>
        <v>70.484382905398363</v>
      </c>
      <c r="L71" s="28"/>
      <c r="M71" s="23">
        <v>64</v>
      </c>
      <c r="N71" s="16">
        <f t="shared" ref="N71:N102" si="10">$C$7 * EXP($C$11 * ($M71/12))</f>
        <v>153.21418626413541</v>
      </c>
      <c r="O71" s="16">
        <f t="shared" ref="O71:O102" si="11">$C$7 * EXP(($C$11 - 0.5*$C$12^2)*($M71/12) - (_xlfn.NORM.S.INV(0.5 + $C$22/2) * $C$12 * SQRT($M71/12)))</f>
        <v>103.67948995761245</v>
      </c>
      <c r="P71" s="16">
        <f t="shared" ref="P71:P102" si="12">$C$7 * EXP(($C$11 - 0.5*$C$12^2)*($M71/12) + (_xlfn.NORM.S.INV(0.5 + $C$22/2) * $C$12 * SQRT($M71/12)))</f>
        <v>200.81204922300918</v>
      </c>
    </row>
    <row r="72" spans="5:16" x14ac:dyDescent="0.35">
      <c r="E72" s="22">
        <v>64</v>
      </c>
      <c r="F72" s="16">
        <v>0.6972755199457682</v>
      </c>
      <c r="G72" s="16">
        <f t="shared" si="4"/>
        <v>199.43037328180787</v>
      </c>
      <c r="H72" s="16">
        <v>5.3436981530454709E-2</v>
      </c>
      <c r="I72" s="16">
        <f t="shared" si="5"/>
        <v>157.96290811254096</v>
      </c>
      <c r="J72" s="16">
        <v>-9.2096708921419523E-2</v>
      </c>
      <c r="K72" s="16">
        <f t="shared" si="6"/>
        <v>70.606167252206035</v>
      </c>
      <c r="L72" s="28"/>
      <c r="M72" s="23">
        <v>65</v>
      </c>
      <c r="N72" s="16">
        <f t="shared" si="10"/>
        <v>154.23902651101747</v>
      </c>
      <c r="O72" s="16">
        <f t="shared" si="11"/>
        <v>104.0073119012231</v>
      </c>
      <c r="P72" s="16">
        <f t="shared" si="12"/>
        <v>202.48601759121806</v>
      </c>
    </row>
    <row r="73" spans="5:16" x14ac:dyDescent="0.35">
      <c r="E73" s="22">
        <v>65</v>
      </c>
      <c r="F73" s="16">
        <v>-1.1502268134880382</v>
      </c>
      <c r="G73" s="16">
        <f t="shared" si="4"/>
        <v>190.8456239478935</v>
      </c>
      <c r="H73" s="16">
        <v>0.54086390341143875</v>
      </c>
      <c r="I73" s="16">
        <f t="shared" si="5"/>
        <v>162.62382369662063</v>
      </c>
      <c r="J73" s="16">
        <v>-1.1977213405826559</v>
      </c>
      <c r="K73" s="16">
        <f t="shared" si="6"/>
        <v>67.428293843604948</v>
      </c>
      <c r="L73" s="28"/>
      <c r="M73" s="23">
        <v>66</v>
      </c>
      <c r="N73" s="16">
        <f t="shared" si="10"/>
        <v>155.2707218511336</v>
      </c>
      <c r="O73" s="16">
        <f t="shared" si="11"/>
        <v>104.33822705218965</v>
      </c>
      <c r="P73" s="16">
        <f t="shared" si="12"/>
        <v>204.16991555580469</v>
      </c>
    </row>
    <row r="74" spans="5:16" x14ac:dyDescent="0.35">
      <c r="E74" s="22">
        <v>66</v>
      </c>
      <c r="F74" s="16">
        <v>-0.59905489510553467</v>
      </c>
      <c r="G74" s="16">
        <f t="shared" ref="G74:G128" si="13">G73*EXP(($C$11-0.5*$C$12^2)*$C$18 + $C$12*SQRT($C$18)*$F74)</f>
        <v>187.0326486715725</v>
      </c>
      <c r="H74" s="16">
        <v>-0.44893902182758016</v>
      </c>
      <c r="I74" s="16">
        <f t="shared" ref="I74:I128" si="14">I73*EXP(($C$11-0.5*$C$12^2)*$C$18 + $C$12*SQRT($C$18)*$H74)</f>
        <v>160.41195770147786</v>
      </c>
      <c r="J74" s="16">
        <v>-0.37835146444340134</v>
      </c>
      <c r="K74" s="16">
        <f t="shared" ref="K74:K128" si="15">K73*EXP(($C$11-0.5*$C$12^2)*$C$18 + $C$12*SQRT($C$18)*$J74)</f>
        <v>66.714389870278083</v>
      </c>
      <c r="L74" s="28"/>
      <c r="M74" s="23">
        <v>67</v>
      </c>
      <c r="N74" s="16">
        <f t="shared" si="10"/>
        <v>156.30931813777991</v>
      </c>
      <c r="O74" s="16">
        <f t="shared" si="11"/>
        <v>104.67221159967227</v>
      </c>
      <c r="P74" s="16">
        <f t="shared" si="12"/>
        <v>205.86385091643101</v>
      </c>
    </row>
    <row r="75" spans="5:16" x14ac:dyDescent="0.35">
      <c r="E75" s="22">
        <v>67</v>
      </c>
      <c r="F75" s="16">
        <v>1.0455721706763998</v>
      </c>
      <c r="G75" s="16">
        <f t="shared" si="13"/>
        <v>196.79713106097631</v>
      </c>
      <c r="H75" s="16">
        <v>-0.67411163505897609</v>
      </c>
      <c r="I75" s="16">
        <f t="shared" si="14"/>
        <v>156.69794579906738</v>
      </c>
      <c r="J75" s="16">
        <v>-0.57028988410750425</v>
      </c>
      <c r="K75" s="16">
        <f t="shared" si="15"/>
        <v>65.462802562735163</v>
      </c>
      <c r="L75" s="28"/>
      <c r="M75" s="23">
        <v>68</v>
      </c>
      <c r="N75" s="16">
        <f t="shared" si="10"/>
        <v>157.35486153096232</v>
      </c>
      <c r="O75" s="16">
        <f t="shared" si="11"/>
        <v>105.00924313120477</v>
      </c>
      <c r="P75" s="16">
        <f t="shared" si="12"/>
        <v>207.5679306121192</v>
      </c>
    </row>
    <row r="76" spans="5:16" x14ac:dyDescent="0.35">
      <c r="E76" s="22">
        <v>68</v>
      </c>
      <c r="F76" s="16">
        <v>-0.912723664640127</v>
      </c>
      <c r="G76" s="16">
        <f t="shared" si="13"/>
        <v>190.26858627963151</v>
      </c>
      <c r="H76" s="16">
        <v>-1.3100229877140339E-2</v>
      </c>
      <c r="I76" s="16">
        <f t="shared" si="14"/>
        <v>157.50546706717952</v>
      </c>
      <c r="J76" s="16">
        <v>0.8209398903537356</v>
      </c>
      <c r="K76" s="16">
        <f t="shared" si="15"/>
        <v>68.215028840483669</v>
      </c>
      <c r="L76" s="28"/>
      <c r="M76" s="23">
        <v>69</v>
      </c>
      <c r="N76" s="16">
        <f t="shared" si="10"/>
        <v>158.40739849944819</v>
      </c>
      <c r="O76" s="16">
        <f t="shared" si="11"/>
        <v>105.34930056010295</v>
      </c>
      <c r="P76" s="16">
        <f t="shared" si="12"/>
        <v>209.28226079726403</v>
      </c>
    </row>
    <row r="77" spans="5:16" x14ac:dyDescent="0.35">
      <c r="E77" s="22">
        <v>69</v>
      </c>
      <c r="F77" s="16">
        <v>-1.1691013520333604</v>
      </c>
      <c r="G77" s="16">
        <f t="shared" si="13"/>
        <v>181.92976591358803</v>
      </c>
      <c r="H77" s="16">
        <v>-1.1342364797350579</v>
      </c>
      <c r="I77" s="16">
        <f t="shared" si="14"/>
        <v>150.82962146823201</v>
      </c>
      <c r="J77" s="16">
        <v>-0.22571223887453354</v>
      </c>
      <c r="K77" s="16">
        <f t="shared" si="15"/>
        <v>67.939465468493992</v>
      </c>
      <c r="L77" s="28"/>
      <c r="M77" s="23">
        <v>70</v>
      </c>
      <c r="N77" s="16">
        <f t="shared" si="10"/>
        <v>159.46697582283156</v>
      </c>
      <c r="O77" s="16">
        <f t="shared" si="11"/>
        <v>105.69236405775371</v>
      </c>
      <c r="P77" s="16">
        <f t="shared" si="12"/>
        <v>211.0069469127871</v>
      </c>
    </row>
    <row r="78" spans="5:16" x14ac:dyDescent="0.35">
      <c r="E78" s="22">
        <v>70</v>
      </c>
      <c r="F78" s="16">
        <v>-0.87615099261925589</v>
      </c>
      <c r="G78" s="16">
        <f t="shared" si="13"/>
        <v>176.17264700191262</v>
      </c>
      <c r="H78" s="16">
        <v>-0.9229626627073505</v>
      </c>
      <c r="I78" s="16">
        <f t="shared" si="14"/>
        <v>145.76149214940563</v>
      </c>
      <c r="J78" s="16">
        <v>0.44945693326904579</v>
      </c>
      <c r="K78" s="16">
        <f t="shared" si="15"/>
        <v>69.668371758075523</v>
      </c>
      <c r="L78" s="28"/>
      <c r="M78" s="23">
        <v>71</v>
      </c>
      <c r="N78" s="16">
        <f t="shared" si="10"/>
        <v>160.53364059361238</v>
      </c>
      <c r="O78" s="16">
        <f t="shared" si="11"/>
        <v>106.0384149903951</v>
      </c>
      <c r="P78" s="16">
        <f t="shared" si="12"/>
        <v>212.74209375282157</v>
      </c>
    </row>
    <row r="79" spans="5:16" x14ac:dyDescent="0.35">
      <c r="E79" s="22">
        <v>71</v>
      </c>
      <c r="F79" s="16">
        <v>0.62238346318021709</v>
      </c>
      <c r="G79" s="16">
        <f t="shared" si="13"/>
        <v>182.01093243558026</v>
      </c>
      <c r="H79" s="16">
        <v>0.50251980483259606</v>
      </c>
      <c r="I79" s="16">
        <f t="shared" si="14"/>
        <v>149.81393686458583</v>
      </c>
      <c r="J79" s="16">
        <v>1.0757076622180457</v>
      </c>
      <c r="K79" s="16">
        <f t="shared" si="15"/>
        <v>73.401101605543488</v>
      </c>
      <c r="L79" s="28"/>
      <c r="M79" s="23">
        <v>72</v>
      </c>
      <c r="N79" s="16">
        <f t="shared" si="10"/>
        <v>161.60744021928934</v>
      </c>
      <c r="O79" s="16">
        <f t="shared" si="11"/>
        <v>106.38743586003332</v>
      </c>
      <c r="P79" s="16">
        <f t="shared" si="12"/>
        <v>214.48780552728226</v>
      </c>
    </row>
    <row r="80" spans="5:16" x14ac:dyDescent="0.35">
      <c r="E80" s="22">
        <v>72</v>
      </c>
      <c r="F80" s="16">
        <v>0.47897980655501787</v>
      </c>
      <c r="G80" s="16">
        <f t="shared" si="13"/>
        <v>186.88097468396739</v>
      </c>
      <c r="H80" s="16">
        <v>-1.9447503670107464</v>
      </c>
      <c r="I80" s="16">
        <f t="shared" si="14"/>
        <v>138.5261035595089</v>
      </c>
      <c r="J80" s="16">
        <v>-0.23034394893830393</v>
      </c>
      <c r="K80" s="16">
        <f t="shared" si="15"/>
        <v>73.089957465691441</v>
      </c>
      <c r="L80" s="28"/>
      <c r="M80" s="23">
        <v>73</v>
      </c>
      <c r="N80" s="16">
        <f t="shared" si="10"/>
        <v>162.68842242446701</v>
      </c>
      <c r="O80" s="16">
        <f t="shared" si="11"/>
        <v>106.73941024917524</v>
      </c>
      <c r="P80" s="16">
        <f t="shared" si="12"/>
        <v>216.24418592064126</v>
      </c>
    </row>
    <row r="81" spans="5:16" x14ac:dyDescent="0.35">
      <c r="E81" s="22">
        <v>73</v>
      </c>
      <c r="F81" s="16">
        <v>1.7067732445384702</v>
      </c>
      <c r="G81" s="16">
        <f t="shared" si="13"/>
        <v>202.33720870183129</v>
      </c>
      <c r="H81" s="16">
        <v>0.43070204463125805</v>
      </c>
      <c r="I81" s="16">
        <f t="shared" si="14"/>
        <v>141.93619697663016</v>
      </c>
      <c r="J81" s="16">
        <v>-2.2644728032956674</v>
      </c>
      <c r="K81" s="16">
        <f t="shared" si="15"/>
        <v>66.655594624590364</v>
      </c>
      <c r="L81" s="28"/>
      <c r="M81" s="23">
        <v>74</v>
      </c>
      <c r="N81" s="16">
        <f t="shared" si="10"/>
        <v>163.77663525297694</v>
      </c>
      <c r="O81" s="16">
        <f t="shared" si="11"/>
        <v>107.09432276908386</v>
      </c>
      <c r="P81" s="16">
        <f t="shared" si="12"/>
        <v>218.01133814720419</v>
      </c>
    </row>
    <row r="82" spans="5:16" x14ac:dyDescent="0.35">
      <c r="E82" s="22">
        <v>74</v>
      </c>
      <c r="F82" s="16">
        <v>-0.18148394652320168</v>
      </c>
      <c r="G82" s="16">
        <f t="shared" si="13"/>
        <v>201.90537618227509</v>
      </c>
      <c r="H82" s="16">
        <v>-0.93835712890865752</v>
      </c>
      <c r="I82" s="16">
        <f t="shared" si="14"/>
        <v>137.07567965206832</v>
      </c>
      <c r="J82" s="16">
        <v>-0.94267713947142218</v>
      </c>
      <c r="K82" s="16">
        <f t="shared" si="15"/>
        <v>64.360998479207424</v>
      </c>
      <c r="L82" s="28"/>
      <c r="M82" s="23">
        <v>75</v>
      </c>
      <c r="N82" s="16">
        <f t="shared" si="10"/>
        <v>164.87212707001282</v>
      </c>
      <c r="O82" s="16">
        <f t="shared" si="11"/>
        <v>107.45215901128992</v>
      </c>
      <c r="P82" s="16">
        <f t="shared" si="12"/>
        <v>219.78936500315172</v>
      </c>
    </row>
    <row r="83" spans="5:16" x14ac:dyDescent="0.35">
      <c r="E83" s="22">
        <v>75</v>
      </c>
      <c r="F83" s="16">
        <v>-0.74958689880777452</v>
      </c>
      <c r="G83" s="16">
        <f t="shared" si="13"/>
        <v>196.5884228691516</v>
      </c>
      <c r="H83" s="16">
        <v>0.54012259572804411</v>
      </c>
      <c r="I83" s="16">
        <f t="shared" si="14"/>
        <v>141.11576771424257</v>
      </c>
      <c r="J83" s="16">
        <v>0.10381355932585415</v>
      </c>
      <c r="K83" s="16">
        <f t="shared" si="15"/>
        <v>65.020353095630227</v>
      </c>
      <c r="L83" s="28"/>
      <c r="M83" s="23">
        <v>76</v>
      </c>
      <c r="N83" s="16">
        <f t="shared" si="10"/>
        <v>165.97494656428015</v>
      </c>
      <c r="O83" s="16">
        <f t="shared" si="11"/>
        <v>107.81290550211673</v>
      </c>
      <c r="P83" s="16">
        <f t="shared" si="12"/>
        <v>221.57836891559049</v>
      </c>
    </row>
    <row r="84" spans="5:16" x14ac:dyDescent="0.35">
      <c r="E84" s="22">
        <v>76</v>
      </c>
      <c r="F84" s="16">
        <v>0.12921508338827667</v>
      </c>
      <c r="G84" s="16">
        <f t="shared" si="13"/>
        <v>198.82052729869639</v>
      </c>
      <c r="H84" s="16">
        <v>-0.36792163257386368</v>
      </c>
      <c r="I84" s="16">
        <f t="shared" si="14"/>
        <v>139.6846346431881</v>
      </c>
      <c r="J84" s="16">
        <v>0.80994962941722792</v>
      </c>
      <c r="K84" s="16">
        <f t="shared" si="15"/>
        <v>67.721806247108617</v>
      </c>
      <c r="L84" s="28"/>
      <c r="M84" s="23">
        <v>77</v>
      </c>
      <c r="N84" s="16">
        <f t="shared" si="10"/>
        <v>167.08514275016032</v>
      </c>
      <c r="O84" s="16">
        <f t="shared" si="11"/>
        <v>108.17654965999594</v>
      </c>
      <c r="P84" s="16">
        <f t="shared" si="12"/>
        <v>223.37845198883605</v>
      </c>
    </row>
    <row r="85" spans="5:16" x14ac:dyDescent="0.35">
      <c r="E85" s="22">
        <v>77</v>
      </c>
      <c r="F85" s="16">
        <v>-3.8987248722011187E-3</v>
      </c>
      <c r="G85" s="16">
        <f t="shared" si="13"/>
        <v>199.92460353759304</v>
      </c>
      <c r="H85" s="16">
        <v>-1.3103045553319694</v>
      </c>
      <c r="I85" s="16">
        <f t="shared" si="14"/>
        <v>132.75021235765902</v>
      </c>
      <c r="J85" s="16">
        <v>0.18959053537404522</v>
      </c>
      <c r="K85" s="16">
        <f t="shared" si="15"/>
        <v>68.669665721076669</v>
      </c>
      <c r="L85" s="28"/>
      <c r="M85" s="23">
        <v>78</v>
      </c>
      <c r="N85" s="16">
        <f t="shared" si="10"/>
        <v>168.20276496988865</v>
      </c>
      <c r="O85" s="16">
        <f t="shared" si="11"/>
        <v>108.54307975537118</v>
      </c>
      <c r="P85" s="16">
        <f t="shared" si="12"/>
        <v>225.18971604813021</v>
      </c>
    </row>
    <row r="86" spans="5:16" x14ac:dyDescent="0.35">
      <c r="E86" s="22">
        <v>78</v>
      </c>
      <c r="F86" s="16">
        <v>0.43577227678478159</v>
      </c>
      <c r="G86" s="16">
        <f t="shared" si="13"/>
        <v>204.89103053749264</v>
      </c>
      <c r="H86" s="16">
        <v>-0.86655860941878293</v>
      </c>
      <c r="I86" s="16">
        <f t="shared" si="14"/>
        <v>128.60266602017401</v>
      </c>
      <c r="J86" s="16">
        <v>0.22025892467461614</v>
      </c>
      <c r="K86" s="16">
        <f t="shared" si="15"/>
        <v>69.72313615832222</v>
      </c>
      <c r="L86" s="28"/>
      <c r="M86" s="23">
        <v>79</v>
      </c>
      <c r="N86" s="16">
        <f t="shared" si="10"/>
        <v>169.32786289574781</v>
      </c>
      <c r="O86" s="16">
        <f t="shared" si="11"/>
        <v>108.91248487300362</v>
      </c>
      <c r="P86" s="16">
        <f t="shared" si="12"/>
        <v>227.01226268098006</v>
      </c>
    </row>
    <row r="87" spans="5:16" x14ac:dyDescent="0.35">
      <c r="E87" s="22">
        <v>79</v>
      </c>
      <c r="F87" s="16">
        <v>-0.28730372308675467</v>
      </c>
      <c r="G87" s="16">
        <f t="shared" si="13"/>
        <v>203.52092384641224</v>
      </c>
      <c r="H87" s="16">
        <v>-0.80677677807431925</v>
      </c>
      <c r="I87" s="16">
        <f t="shared" si="14"/>
        <v>124.90697651435821</v>
      </c>
      <c r="J87" s="16">
        <v>-0.31570426919450251</v>
      </c>
      <c r="K87" s="16">
        <f t="shared" si="15"/>
        <v>69.171949344950193</v>
      </c>
      <c r="L87" s="28"/>
      <c r="M87" s="23">
        <v>80</v>
      </c>
      <c r="N87" s="16">
        <f t="shared" si="10"/>
        <v>170.46048653227533</v>
      </c>
      <c r="O87" s="16">
        <f t="shared" si="11"/>
        <v>109.28475487650881</v>
      </c>
      <c r="P87" s="16">
        <f t="shared" si="12"/>
        <v>228.84619327628798</v>
      </c>
    </row>
    <row r="88" spans="5:16" x14ac:dyDescent="0.35">
      <c r="E88" s="22">
        <v>80</v>
      </c>
      <c r="F88" s="16">
        <v>0.15930567566211809</v>
      </c>
      <c r="G88" s="16">
        <f t="shared" si="13"/>
        <v>206.09956916676362</v>
      </c>
      <c r="H88" s="16">
        <v>1.8709855690854138</v>
      </c>
      <c r="I88" s="16">
        <f t="shared" si="14"/>
        <v>136.20067907355326</v>
      </c>
      <c r="J88" s="16">
        <v>-0.2141458631558277</v>
      </c>
      <c r="K88" s="16">
        <f t="shared" si="15"/>
        <v>68.926963944256116</v>
      </c>
      <c r="L88" s="28"/>
      <c r="M88" s="23">
        <v>81</v>
      </c>
      <c r="N88" s="16">
        <f t="shared" si="10"/>
        <v>171.60068621848586</v>
      </c>
      <c r="O88" s="16">
        <f t="shared" si="11"/>
        <v>109.65988037496852</v>
      </c>
      <c r="P88" s="16">
        <f t="shared" si="12"/>
        <v>230.69160906143028</v>
      </c>
    </row>
    <row r="89" spans="5:16" x14ac:dyDescent="0.35">
      <c r="E89" s="22">
        <v>81</v>
      </c>
      <c r="F89" s="16">
        <v>2.7656896120477125E-2</v>
      </c>
      <c r="G89" s="16">
        <f t="shared" si="13"/>
        <v>207.52687070487789</v>
      </c>
      <c r="H89" s="16">
        <v>0.70786342727332707</v>
      </c>
      <c r="I89" s="16">
        <f t="shared" si="14"/>
        <v>141.23506796035045</v>
      </c>
      <c r="J89" s="16">
        <v>1.0757518610662538</v>
      </c>
      <c r="K89" s="16">
        <f t="shared" si="15"/>
        <v>72.620108948134416</v>
      </c>
      <c r="L89" s="28"/>
      <c r="M89" s="23">
        <v>82</v>
      </c>
      <c r="N89" s="16">
        <f t="shared" si="10"/>
        <v>172.74851263010871</v>
      </c>
      <c r="O89" s="16">
        <f t="shared" si="11"/>
        <v>110.03785269147401</v>
      </c>
      <c r="P89" s="16">
        <f t="shared" si="12"/>
        <v>232.54861113742788</v>
      </c>
    </row>
    <row r="90" spans="5:16" x14ac:dyDescent="0.35">
      <c r="E90" s="22">
        <v>82</v>
      </c>
      <c r="F90" s="16">
        <v>0.54277607025451202</v>
      </c>
      <c r="G90" s="16">
        <f t="shared" si="13"/>
        <v>213.66789542250018</v>
      </c>
      <c r="H90" s="16">
        <v>0.72447855770162362</v>
      </c>
      <c r="I90" s="16">
        <f t="shared" si="14"/>
        <v>146.56073825094916</v>
      </c>
      <c r="J90" s="16">
        <v>-0.1055997297527663</v>
      </c>
      <c r="K90" s="16">
        <f t="shared" si="15"/>
        <v>72.703146788277166</v>
      </c>
      <c r="L90" s="28"/>
      <c r="M90" s="23">
        <v>83</v>
      </c>
      <c r="N90" s="16">
        <f t="shared" si="10"/>
        <v>173.90401678184006</v>
      </c>
      <c r="O90" s="16">
        <f t="shared" si="11"/>
        <v>110.41866383346803</v>
      </c>
      <c r="P90" s="16">
        <f t="shared" si="12"/>
        <v>234.41730051234146</v>
      </c>
    </row>
    <row r="91" spans="5:16" x14ac:dyDescent="0.35">
      <c r="E91" s="22">
        <v>83</v>
      </c>
      <c r="F91" s="16">
        <v>-0.53954367195534714</v>
      </c>
      <c r="G91" s="16">
        <f t="shared" si="13"/>
        <v>209.93816088949623</v>
      </c>
      <c r="H91" s="16">
        <v>0.69306048877956739</v>
      </c>
      <c r="I91" s="16">
        <f t="shared" si="14"/>
        <v>151.88087654516701</v>
      </c>
      <c r="J91" s="16">
        <v>-0.33514068489791077</v>
      </c>
      <c r="K91" s="16">
        <f t="shared" si="15"/>
        <v>72.067844058605445</v>
      </c>
      <c r="L91" s="28"/>
      <c r="M91" s="23">
        <v>84</v>
      </c>
      <c r="N91" s="16">
        <f t="shared" si="10"/>
        <v>175.06725002961014</v>
      </c>
      <c r="O91" s="16">
        <f t="shared" si="11"/>
        <v>110.80230646476458</v>
      </c>
      <c r="P91" s="16">
        <f t="shared" si="12"/>
        <v>236.29777813301263</v>
      </c>
    </row>
    <row r="92" spans="5:16" x14ac:dyDescent="0.35">
      <c r="E92" s="22">
        <v>84</v>
      </c>
      <c r="F92" s="16">
        <v>1.4031252696747993</v>
      </c>
      <c r="G92" s="16">
        <f t="shared" si="13"/>
        <v>224.3382002667303</v>
      </c>
      <c r="H92" s="16">
        <v>0.40180003570019507</v>
      </c>
      <c r="I92" s="16">
        <f t="shared" si="14"/>
        <v>155.42547818591632</v>
      </c>
      <c r="J92" s="16">
        <v>-0.48766389991715542</v>
      </c>
      <c r="K92" s="16">
        <f t="shared" si="15"/>
        <v>70.96877651354157</v>
      </c>
      <c r="L92" s="28"/>
      <c r="M92" s="23">
        <v>85</v>
      </c>
      <c r="N92" s="16">
        <f t="shared" si="10"/>
        <v>176.23826407286586</v>
      </c>
      <c r="O92" s="16">
        <f t="shared" si="11"/>
        <v>111.18877387913379</v>
      </c>
      <c r="P92" s="16">
        <f t="shared" si="12"/>
        <v>238.1901449152636</v>
      </c>
    </row>
    <row r="93" spans="5:16" x14ac:dyDescent="0.35">
      <c r="E93" s="22">
        <v>85</v>
      </c>
      <c r="F93" s="16">
        <v>1.0950203509148502</v>
      </c>
      <c r="G93" s="16">
        <f t="shared" si="13"/>
        <v>236.55525839292918</v>
      </c>
      <c r="H93" s="16">
        <v>0.27094327110595995</v>
      </c>
      <c r="I93" s="16">
        <f t="shared" si="14"/>
        <v>158.15591127268172</v>
      </c>
      <c r="J93" s="16">
        <v>-0.97872022343922871</v>
      </c>
      <c r="K93" s="16">
        <f t="shared" si="15"/>
        <v>68.419048907263416</v>
      </c>
      <c r="L93" s="28"/>
      <c r="M93" s="23">
        <v>86</v>
      </c>
      <c r="N93" s="16">
        <f t="shared" si="10"/>
        <v>177.41711095686864</v>
      </c>
      <c r="O93" s="16">
        <f t="shared" si="11"/>
        <v>111.57805997534886</v>
      </c>
      <c r="P93" s="16">
        <f t="shared" si="12"/>
        <v>240.09450177265933</v>
      </c>
    </row>
    <row r="94" spans="5:16" x14ac:dyDescent="0.35">
      <c r="E94" s="22">
        <v>86</v>
      </c>
      <c r="F94" s="16">
        <v>-0.65290510708812921</v>
      </c>
      <c r="G94" s="16">
        <f t="shared" si="13"/>
        <v>231.29016800683388</v>
      </c>
      <c r="H94" s="16">
        <v>4.9412188319740522E-2</v>
      </c>
      <c r="I94" s="16">
        <f t="shared" si="14"/>
        <v>159.40097829474294</v>
      </c>
      <c r="J94" s="16">
        <v>-0.42570932695933811</v>
      </c>
      <c r="K94" s="16">
        <f t="shared" si="15"/>
        <v>67.55625637273846</v>
      </c>
      <c r="L94" s="28"/>
      <c r="M94" s="23">
        <v>87</v>
      </c>
      <c r="N94" s="16">
        <f t="shared" si="10"/>
        <v>178.60384307500735</v>
      </c>
      <c r="O94" s="16">
        <f t="shared" si="11"/>
        <v>111.9701592335992</v>
      </c>
      <c r="P94" s="16">
        <f t="shared" si="12"/>
        <v>242.01094964392641</v>
      </c>
    </row>
    <row r="95" spans="5:16" x14ac:dyDescent="0.35">
      <c r="E95" s="22">
        <v>87</v>
      </c>
      <c r="F95" s="16">
        <v>1.0594556645039259</v>
      </c>
      <c r="G95" s="16">
        <f t="shared" si="13"/>
        <v>243.51127449840422</v>
      </c>
      <c r="H95" s="16">
        <v>1.4380825436802369</v>
      </c>
      <c r="I95" s="16">
        <f t="shared" si="14"/>
        <v>170.5920933888417</v>
      </c>
      <c r="J95" s="16">
        <v>-1.5937066604763104</v>
      </c>
      <c r="K95" s="16">
        <f t="shared" si="15"/>
        <v>63.421033376311641</v>
      </c>
      <c r="L95" s="28"/>
      <c r="M95" s="23">
        <v>88</v>
      </c>
      <c r="N95" s="16">
        <f t="shared" si="10"/>
        <v>179.79851317112701</v>
      </c>
      <c r="O95" s="16">
        <f t="shared" si="11"/>
        <v>112.36506669318214</v>
      </c>
      <c r="P95" s="16">
        <f t="shared" si="12"/>
        <v>243.93958951911893</v>
      </c>
    </row>
    <row r="96" spans="5:16" x14ac:dyDescent="0.35">
      <c r="E96" s="22">
        <v>88</v>
      </c>
      <c r="F96" s="16">
        <v>0.43400941624594447</v>
      </c>
      <c r="G96" s="16">
        <f t="shared" si="13"/>
        <v>249.54144866556086</v>
      </c>
      <c r="H96" s="16">
        <v>0.98753353810978683</v>
      </c>
      <c r="I96" s="16">
        <f t="shared" si="14"/>
        <v>179.04861945509069</v>
      </c>
      <c r="J96" s="16">
        <v>-0.81058093258229857</v>
      </c>
      <c r="K96" s="16">
        <f t="shared" si="15"/>
        <v>61.588360384200591</v>
      </c>
      <c r="L96" s="28"/>
      <c r="M96" s="23">
        <v>89</v>
      </c>
      <c r="N96" s="16">
        <f t="shared" si="10"/>
        <v>181.00117434187302</v>
      </c>
      <c r="O96" s="16">
        <f t="shared" si="11"/>
        <v>112.7627779313908</v>
      </c>
      <c r="P96" s="16">
        <f t="shared" si="12"/>
        <v>245.88052246461194</v>
      </c>
    </row>
    <row r="97" spans="5:16" x14ac:dyDescent="0.35">
      <c r="E97" s="22">
        <v>89</v>
      </c>
      <c r="F97" s="16">
        <v>0.69781567254631649</v>
      </c>
      <c r="G97" s="16">
        <f t="shared" si="13"/>
        <v>258.65292112580335</v>
      </c>
      <c r="H97" s="16">
        <v>1.1706684872629431</v>
      </c>
      <c r="I97" s="16">
        <f t="shared" si="14"/>
        <v>189.41750199230052</v>
      </c>
      <c r="J97" s="16">
        <v>0.62672738369363523</v>
      </c>
      <c r="K97" s="16">
        <f t="shared" si="15"/>
        <v>63.641317719393257</v>
      </c>
      <c r="L97" s="28"/>
      <c r="M97" s="23">
        <v>90</v>
      </c>
      <c r="N97" s="16">
        <f t="shared" si="10"/>
        <v>182.2118800390509</v>
      </c>
      <c r="O97" s="16">
        <f t="shared" si="11"/>
        <v>113.16328904352329</v>
      </c>
      <c r="P97" s="16">
        <f t="shared" si="12"/>
        <v>247.83384964699744</v>
      </c>
    </row>
    <row r="98" spans="5:16" x14ac:dyDescent="0.35">
      <c r="E98" s="22">
        <v>90</v>
      </c>
      <c r="F98" s="16">
        <v>0.26009436311863288</v>
      </c>
      <c r="G98" s="16">
        <f t="shared" si="13"/>
        <v>263.07343375823928</v>
      </c>
      <c r="H98" s="16">
        <v>1.357593776337688</v>
      </c>
      <c r="I98" s="16">
        <f t="shared" si="14"/>
        <v>202.01211686547089</v>
      </c>
      <c r="J98" s="16">
        <v>-0.54806408546833674</v>
      </c>
      <c r="K98" s="16">
        <f t="shared" si="15"/>
        <v>62.507390599673251</v>
      </c>
      <c r="L98" s="28"/>
      <c r="M98" s="23">
        <v>91</v>
      </c>
      <c r="N98" s="16">
        <f t="shared" si="10"/>
        <v>183.43068407200207</v>
      </c>
      <c r="O98" s="16">
        <f t="shared" si="11"/>
        <v>113.56659662394284</v>
      </c>
      <c r="P98" s="16">
        <f t="shared" si="12"/>
        <v>249.79967235595601</v>
      </c>
    </row>
    <row r="99" spans="5:16" x14ac:dyDescent="0.35">
      <c r="E99" s="22">
        <v>91</v>
      </c>
      <c r="F99" s="16">
        <v>0.6</v>
      </c>
      <c r="G99" s="16">
        <f t="shared" si="13"/>
        <v>271.52879903401623</v>
      </c>
      <c r="H99" s="16">
        <v>1.6501765717766719</v>
      </c>
      <c r="I99" s="16">
        <f t="shared" si="14"/>
        <v>218.18550013193013</v>
      </c>
      <c r="J99" s="16">
        <v>-0.96414821551731711</v>
      </c>
      <c r="K99" s="16">
        <f t="shared" si="15"/>
        <v>60.299619181397517</v>
      </c>
      <c r="L99" s="28"/>
      <c r="M99" s="23">
        <v>92</v>
      </c>
      <c r="N99" s="16">
        <f t="shared" si="10"/>
        <v>184.6576406099953</v>
      </c>
      <c r="O99" s="16">
        <f t="shared" si="11"/>
        <v>113.97269774812384</v>
      </c>
      <c r="P99" s="16">
        <f t="shared" si="12"/>
        <v>251.77809202616524</v>
      </c>
    </row>
    <row r="100" spans="5:16" x14ac:dyDescent="0.35">
      <c r="E100" s="22">
        <v>92</v>
      </c>
      <c r="F100" s="16">
        <v>1.9561153995323908E-2</v>
      </c>
      <c r="G100" s="16">
        <f t="shared" si="13"/>
        <v>273.3135810724674</v>
      </c>
      <c r="H100" s="16">
        <v>-0.52753152079513688</v>
      </c>
      <c r="I100" s="16">
        <f t="shared" si="14"/>
        <v>214.4882193536595</v>
      </c>
      <c r="J100" s="16">
        <v>-0.4524106753797808</v>
      </c>
      <c r="K100" s="16">
        <f t="shared" si="15"/>
        <v>59.470554077204568</v>
      </c>
      <c r="L100" s="28"/>
      <c r="M100" s="23">
        <v>93</v>
      </c>
      <c r="N100" s="16">
        <f t="shared" si="10"/>
        <v>185.8928041846342</v>
      </c>
      <c r="O100" s="16">
        <f t="shared" si="11"/>
        <v>114.38158995562402</v>
      </c>
      <c r="P100" s="16">
        <f t="shared" si="12"/>
        <v>253.76921025830862</v>
      </c>
    </row>
    <row r="101" spans="5:16" x14ac:dyDescent="0.35">
      <c r="E101" s="22">
        <v>93</v>
      </c>
      <c r="F101" s="16">
        <v>-0.14690559045164261</v>
      </c>
      <c r="G101" s="16">
        <f t="shared" si="13"/>
        <v>273.1381117461342</v>
      </c>
      <c r="H101" s="16">
        <v>2.0159117247132663</v>
      </c>
      <c r="I101" s="16">
        <f t="shared" si="14"/>
        <v>235.35095972261169</v>
      </c>
      <c r="J101" s="16">
        <v>-0.34933581007803627</v>
      </c>
      <c r="K101" s="16">
        <f t="shared" si="15"/>
        <v>58.914730335644649</v>
      </c>
      <c r="L101" s="28"/>
      <c r="M101" s="23">
        <v>94</v>
      </c>
      <c r="N101" s="16">
        <f t="shared" si="10"/>
        <v>187.13622969228101</v>
      </c>
      <c r="O101" s="16">
        <f t="shared" si="11"/>
        <v>114.79327123392599</v>
      </c>
      <c r="P101" s="16">
        <f t="shared" si="12"/>
        <v>255.77312883923943</v>
      </c>
    </row>
    <row r="102" spans="5:16" x14ac:dyDescent="0.35">
      <c r="E102" s="22">
        <v>94</v>
      </c>
      <c r="F102" s="16">
        <v>0.21582747254081602</v>
      </c>
      <c r="G102" s="16">
        <f t="shared" si="13"/>
        <v>277.27525547204328</v>
      </c>
      <c r="H102" s="16">
        <v>-0.81855044568198587</v>
      </c>
      <c r="I102" s="16">
        <f t="shared" si="14"/>
        <v>228.4713412534706</v>
      </c>
      <c r="J102" s="16">
        <v>-1.5694429740931437</v>
      </c>
      <c r="K102" s="16">
        <f t="shared" si="15"/>
        <v>55.366492355963381</v>
      </c>
      <c r="L102" s="28"/>
      <c r="M102" s="23">
        <v>95</v>
      </c>
      <c r="N102" s="16">
        <f t="shared" si="10"/>
        <v>188.38797239649631</v>
      </c>
      <c r="O102" s="16">
        <f t="shared" si="11"/>
        <v>115.20774000309694</v>
      </c>
      <c r="P102" s="16">
        <f t="shared" si="12"/>
        <v>257.78994976135215</v>
      </c>
    </row>
    <row r="103" spans="5:16" x14ac:dyDescent="0.35">
      <c r="E103" s="22">
        <v>95</v>
      </c>
      <c r="F103" s="16">
        <v>-0.65394336822026344</v>
      </c>
      <c r="G103" s="16">
        <f t="shared" si="13"/>
        <v>271.09168272013488</v>
      </c>
      <c r="H103" s="16">
        <v>0.52559994597784776</v>
      </c>
      <c r="I103" s="16">
        <f t="shared" si="14"/>
        <v>235.05760520342764</v>
      </c>
      <c r="J103" s="16">
        <v>-0.22732969329330802</v>
      </c>
      <c r="K103" s="16">
        <f t="shared" si="15"/>
        <v>55.138978079893725</v>
      </c>
      <c r="L103" s="28"/>
      <c r="M103" s="23">
        <v>96</v>
      </c>
      <c r="N103" s="16">
        <f t="shared" ref="N103:N127" si="16">$C$7 * EXP($C$11 * ($M103/12))</f>
        <v>189.64808793049514</v>
      </c>
      <c r="O103" s="16">
        <f t="shared" ref="O103:O127" si="17">$C$7 * EXP(($C$11 - 0.5*$C$12^2)*($M103/12) - (_xlfn.NORM.S.INV(0.5 + $C$22/2) * $C$12 * SQRT($M103/12)))</f>
        <v>115.62499510121749</v>
      </c>
      <c r="P103" s="16">
        <f t="shared" ref="P103:P127" si="18">$C$7 * EXP(($C$11 - 0.5*$C$12^2)*($M103/12) + (_xlfn.NORM.S.INV(0.5 + $C$22/2) * $C$12 * SQRT($M103/12)))</f>
        <v>259.81977524120998</v>
      </c>
    </row>
    <row r="104" spans="5:16" x14ac:dyDescent="0.35">
      <c r="E104" s="22">
        <v>96</v>
      </c>
      <c r="F104" s="16">
        <v>1.5777692922319135</v>
      </c>
      <c r="G104" s="16">
        <f t="shared" si="13"/>
        <v>291.88093578788556</v>
      </c>
      <c r="H104" s="16">
        <v>0.77426830152869452</v>
      </c>
      <c r="I104" s="16">
        <f t="shared" si="14"/>
        <v>244.4465175263517</v>
      </c>
      <c r="J104" s="16">
        <v>7.7773398902576868E-2</v>
      </c>
      <c r="K104" s="16">
        <f t="shared" si="15"/>
        <v>55.641207401940925</v>
      </c>
      <c r="L104" s="28"/>
      <c r="M104" s="23">
        <v>97</v>
      </c>
      <c r="N104" s="16">
        <f t="shared" si="16"/>
        <v>190.91663229961986</v>
      </c>
      <c r="O104" s="16">
        <f t="shared" si="17"/>
        <v>116.04503577053467</v>
      </c>
      <c r="P104" s="16">
        <f t="shared" si="18"/>
        <v>261.86270773747407</v>
      </c>
    </row>
    <row r="105" spans="5:16" x14ac:dyDescent="0.35">
      <c r="E105" s="22">
        <v>97</v>
      </c>
      <c r="F105" s="16">
        <v>-1.2361828621091473</v>
      </c>
      <c r="G105" s="16">
        <f t="shared" si="13"/>
        <v>278.28091544236315</v>
      </c>
      <c r="H105" s="16">
        <v>1.261190424719592</v>
      </c>
      <c r="I105" s="16">
        <f t="shared" si="14"/>
        <v>259.61625757971706</v>
      </c>
      <c r="J105" s="16">
        <v>1.3201667302301272</v>
      </c>
      <c r="K105" s="16">
        <f t="shared" si="15"/>
        <v>59.244963311394429</v>
      </c>
      <c r="L105" s="28"/>
      <c r="M105" s="23">
        <v>98</v>
      </c>
      <c r="N105" s="16">
        <f t="shared" si="16"/>
        <v>192.19366188382898</v>
      </c>
      <c r="O105" s="16">
        <f t="shared" si="17"/>
        <v>116.46786164429737</v>
      </c>
      <c r="P105" s="16">
        <f t="shared" si="18"/>
        <v>263.918849968176</v>
      </c>
    </row>
    <row r="106" spans="5:16" x14ac:dyDescent="0.35">
      <c r="E106" s="22">
        <v>98</v>
      </c>
      <c r="F106" s="16">
        <v>-0.35428919009688825</v>
      </c>
      <c r="G106" s="16">
        <f t="shared" si="13"/>
        <v>275.62104085060685</v>
      </c>
      <c r="H106" s="16">
        <v>-0.55673938462441031</v>
      </c>
      <c r="I106" s="16">
        <f t="shared" si="14"/>
        <v>254.89497541606502</v>
      </c>
      <c r="J106" s="16">
        <v>-5.8800230688082843E-2</v>
      </c>
      <c r="K106" s="16">
        <f t="shared" si="15"/>
        <v>59.4327839028714</v>
      </c>
      <c r="L106" s="28"/>
      <c r="M106" s="23">
        <v>99</v>
      </c>
      <c r="N106" s="16">
        <f t="shared" si="16"/>
        <v>193.47923344020316</v>
      </c>
      <c r="O106" s="16">
        <f t="shared" si="17"/>
        <v>116.89347273423456</v>
      </c>
      <c r="P106" s="16">
        <f t="shared" si="18"/>
        <v>265.98830492737352</v>
      </c>
    </row>
    <row r="107" spans="5:16" x14ac:dyDescent="0.35">
      <c r="E107" s="22">
        <v>99</v>
      </c>
      <c r="F107" s="16">
        <v>-1.7477271245466752</v>
      </c>
      <c r="G107" s="16">
        <f t="shared" si="13"/>
        <v>257.03334836958607</v>
      </c>
      <c r="H107" s="16">
        <v>0.77658996279444248</v>
      </c>
      <c r="I107" s="16">
        <f t="shared" si="14"/>
        <v>265.10284869082443</v>
      </c>
      <c r="J107" s="16">
        <v>-0.73215298160053432</v>
      </c>
      <c r="K107" s="16">
        <f t="shared" si="15"/>
        <v>57.911301611522624</v>
      </c>
      <c r="L107" s="28"/>
      <c r="M107" s="23">
        <v>100</v>
      </c>
      <c r="N107" s="16">
        <f t="shared" si="16"/>
        <v>194.77340410546759</v>
      </c>
      <c r="O107" s="16">
        <f t="shared" si="17"/>
        <v>117.32186941864018</v>
      </c>
      <c r="P107" s="16">
        <f t="shared" si="18"/>
        <v>268.07117590122562</v>
      </c>
    </row>
    <row r="108" spans="5:16" x14ac:dyDescent="0.35">
      <c r="E108" s="22">
        <v>100</v>
      </c>
      <c r="F108" s="16">
        <v>-0.29777146030489632</v>
      </c>
      <c r="G108" s="16">
        <f t="shared" si="13"/>
        <v>255.19909821321605</v>
      </c>
      <c r="H108" s="16">
        <v>-1.4133866641790009</v>
      </c>
      <c r="I108" s="16">
        <f t="shared" si="14"/>
        <v>250.82241948648732</v>
      </c>
      <c r="J108" s="16">
        <v>-0.54694592964506084</v>
      </c>
      <c r="K108" s="16">
        <f t="shared" si="15"/>
        <v>56.882217386916331</v>
      </c>
      <c r="L108" s="28"/>
      <c r="M108" s="23">
        <v>101</v>
      </c>
      <c r="N108" s="16">
        <f t="shared" si="16"/>
        <v>196.07623139853158</v>
      </c>
      <c r="O108" s="16">
        <f t="shared" si="17"/>
        <v>117.7530524310302</v>
      </c>
      <c r="P108" s="16">
        <f t="shared" si="18"/>
        <v>270.16756648352185</v>
      </c>
    </row>
    <row r="109" spans="5:16" x14ac:dyDescent="0.35">
      <c r="E109" s="22">
        <v>101</v>
      </c>
      <c r="F109" s="16">
        <v>-0.5</v>
      </c>
      <c r="G109" s="16">
        <f t="shared" si="13"/>
        <v>251.17325937142161</v>
      </c>
      <c r="H109" s="16">
        <v>-0.85286719986354453</v>
      </c>
      <c r="I109" s="16">
        <f t="shared" si="14"/>
        <v>243.12972486436601</v>
      </c>
      <c r="J109" s="16">
        <v>0.39727613584211768</v>
      </c>
      <c r="K109" s="16">
        <f t="shared" si="15"/>
        <v>58.198357927302787</v>
      </c>
      <c r="L109" s="28"/>
      <c r="M109" s="23">
        <v>102</v>
      </c>
      <c r="N109" s="16">
        <f t="shared" si="16"/>
        <v>197.38777322304477</v>
      </c>
      <c r="O109" s="16">
        <f t="shared" si="17"/>
        <v>118.18702284934027</v>
      </c>
      <c r="P109" s="16">
        <f t="shared" si="18"/>
        <v>272.27758059069794</v>
      </c>
    </row>
    <row r="110" spans="5:16" x14ac:dyDescent="0.35">
      <c r="E110" s="22">
        <v>102</v>
      </c>
      <c r="F110" s="16">
        <v>0.58460752785650072</v>
      </c>
      <c r="G110" s="16">
        <f t="shared" si="13"/>
        <v>259.07375685797632</v>
      </c>
      <c r="H110" s="16">
        <v>0.80808506284778148</v>
      </c>
      <c r="I110" s="16">
        <f t="shared" si="14"/>
        <v>253.21082835579415</v>
      </c>
      <c r="J110" s="16">
        <v>0.17701889962424591</v>
      </c>
      <c r="K110" s="16">
        <f t="shared" si="15"/>
        <v>58.980871978474482</v>
      </c>
      <c r="L110" s="28"/>
      <c r="M110" s="23">
        <v>103</v>
      </c>
      <c r="N110" s="16">
        <f t="shared" si="16"/>
        <v>198.70808786997088</v>
      </c>
      <c r="O110" s="16">
        <f t="shared" si="17"/>
        <v>118.62378208563369</v>
      </c>
      <c r="P110" s="16">
        <f t="shared" si="18"/>
        <v>274.40132247636637</v>
      </c>
    </row>
    <row r="111" spans="5:16" x14ac:dyDescent="0.35">
      <c r="E111" s="22">
        <v>103</v>
      </c>
      <c r="F111" s="16">
        <v>1.8189105467962499</v>
      </c>
      <c r="G111" s="16">
        <f t="shared" si="13"/>
        <v>281.86338511197295</v>
      </c>
      <c r="H111" s="16">
        <v>0.98290685302644643</v>
      </c>
      <c r="I111" s="16">
        <f t="shared" si="14"/>
        <v>265.70976739080044</v>
      </c>
      <c r="J111" s="16">
        <v>-0.23586001552230829</v>
      </c>
      <c r="K111" s="16">
        <f t="shared" si="15"/>
        <v>58.716856307191513</v>
      </c>
      <c r="L111" s="28"/>
      <c r="M111" s="23">
        <v>104</v>
      </c>
      <c r="N111" s="16">
        <f t="shared" si="16"/>
        <v>200.03723402017815</v>
      </c>
      <c r="O111" s="16">
        <f t="shared" si="17"/>
        <v>119.06333187629232</v>
      </c>
      <c r="P111" s="16">
        <f t="shared" si="18"/>
        <v>276.53889674539261</v>
      </c>
    </row>
    <row r="112" spans="5:16" x14ac:dyDescent="0.35">
      <c r="E112" s="22">
        <v>104</v>
      </c>
      <c r="F112" s="16">
        <v>0.66729446278693316</v>
      </c>
      <c r="G112" s="16">
        <f t="shared" si="13"/>
        <v>291.76993682168859</v>
      </c>
      <c r="H112" s="16">
        <v>0.2079399302342024</v>
      </c>
      <c r="I112" s="16">
        <f t="shared" si="14"/>
        <v>269.64247099515541</v>
      </c>
      <c r="J112" s="16">
        <v>2.1198426886027093</v>
      </c>
      <c r="K112" s="16">
        <f t="shared" si="15"/>
        <v>64.718119032691675</v>
      </c>
      <c r="L112" s="28"/>
      <c r="M112" s="23">
        <v>105</v>
      </c>
      <c r="N112" s="16">
        <f t="shared" si="16"/>
        <v>201.37527074704767</v>
      </c>
      <c r="O112" s="16">
        <f t="shared" si="17"/>
        <v>119.50567427266394</v>
      </c>
      <c r="P112" s="16">
        <f t="shared" si="18"/>
        <v>278.69040836754056</v>
      </c>
    </row>
    <row r="113" spans="5:16" x14ac:dyDescent="0.35">
      <c r="E113" s="22">
        <v>105</v>
      </c>
      <c r="F113" s="16">
        <v>1.4614697646006625</v>
      </c>
      <c r="G113" s="16">
        <f t="shared" si="13"/>
        <v>312.5700666923961</v>
      </c>
      <c r="H113" s="16">
        <v>-0.98074346496757914</v>
      </c>
      <c r="I113" s="16">
        <f t="shared" si="14"/>
        <v>259.93217515962351</v>
      </c>
      <c r="J113" s="16">
        <v>0.79216400514105156</v>
      </c>
      <c r="K113" s="16">
        <f t="shared" si="15"/>
        <v>67.355226009289012</v>
      </c>
      <c r="L113" s="28"/>
      <c r="M113" s="23">
        <v>106</v>
      </c>
      <c r="N113" s="16">
        <f t="shared" si="16"/>
        <v>202.72225751909866</v>
      </c>
      <c r="O113" s="16">
        <f t="shared" si="17"/>
        <v>119.95081163214157</v>
      </c>
      <c r="P113" s="16">
        <f t="shared" si="18"/>
        <v>280.85596269071385</v>
      </c>
    </row>
    <row r="114" spans="5:16" x14ac:dyDescent="0.35">
      <c r="E114" s="22">
        <v>106</v>
      </c>
      <c r="F114" s="16">
        <v>-0.12850151449590644</v>
      </c>
      <c r="G114" s="16">
        <f t="shared" si="13"/>
        <v>312.61792824357696</v>
      </c>
      <c r="H114" s="16">
        <v>-0.40861095003871672</v>
      </c>
      <c r="I114" s="16">
        <f t="shared" si="14"/>
        <v>256.84403456223822</v>
      </c>
      <c r="J114" s="16">
        <v>-0.57160300393376151</v>
      </c>
      <c r="K114" s="16">
        <f t="shared" si="15"/>
        <v>66.087866048880244</v>
      </c>
      <c r="L114" s="28"/>
      <c r="M114" s="23">
        <v>107</v>
      </c>
      <c r="N114" s="16">
        <f t="shared" si="16"/>
        <v>204.07825420263146</v>
      </c>
      <c r="O114" s="16">
        <f t="shared" si="17"/>
        <v>120.39874660965188</v>
      </c>
      <c r="P114" s="16">
        <f t="shared" si="18"/>
        <v>283.03566545381472</v>
      </c>
    </row>
    <row r="115" spans="5:16" x14ac:dyDescent="0.35">
      <c r="E115" s="22">
        <v>107</v>
      </c>
      <c r="F115" s="16">
        <v>0.45368014273341284</v>
      </c>
      <c r="G115" s="16">
        <f t="shared" si="13"/>
        <v>320.63186134038034</v>
      </c>
      <c r="H115" s="16">
        <v>-0.52216116075293084</v>
      </c>
      <c r="I115" s="16">
        <f t="shared" si="14"/>
        <v>252.55026685554</v>
      </c>
      <c r="J115" s="16">
        <v>3.8842448843999351E-2</v>
      </c>
      <c r="K115" s="16">
        <f t="shared" si="15"/>
        <v>66.577718901628884</v>
      </c>
      <c r="L115" s="28"/>
      <c r="M115" s="23">
        <v>108</v>
      </c>
      <c r="N115" s="16">
        <f t="shared" si="16"/>
        <v>205.44332106438875</v>
      </c>
      <c r="O115" s="16">
        <f t="shared" si="17"/>
        <v>120.84948214953131</v>
      </c>
      <c r="P115" s="16">
        <f t="shared" si="18"/>
        <v>285.22962279924371</v>
      </c>
    </row>
    <row r="116" spans="5:16" x14ac:dyDescent="0.35">
      <c r="E116" s="22">
        <v>108</v>
      </c>
      <c r="F116" s="16">
        <v>-1.0285485832910164</v>
      </c>
      <c r="G116" s="16">
        <f t="shared" si="13"/>
        <v>308.44747503812357</v>
      </c>
      <c r="H116" s="16">
        <v>0.10461570676928605</v>
      </c>
      <c r="I116" s="16">
        <f t="shared" si="14"/>
        <v>255.14639525826308</v>
      </c>
      <c r="J116" s="16">
        <v>1.4625054378711935</v>
      </c>
      <c r="K116" s="16">
        <f t="shared" si="15"/>
        <v>71.327202761642312</v>
      </c>
      <c r="L116" s="28"/>
      <c r="M116" s="23">
        <v>109</v>
      </c>
      <c r="N116" s="16">
        <f t="shared" si="16"/>
        <v>206.81751877423346</v>
      </c>
      <c r="O116" s="16">
        <f t="shared" si="17"/>
        <v>121.30302147776936</v>
      </c>
      <c r="P116" s="16">
        <f t="shared" si="18"/>
        <v>287.43794128505851</v>
      </c>
    </row>
    <row r="117" spans="5:16" x14ac:dyDescent="0.35">
      <c r="E117" s="22">
        <v>109</v>
      </c>
      <c r="F117" s="16">
        <v>1.4951549508115916</v>
      </c>
      <c r="G117" s="16">
        <f t="shared" si="13"/>
        <v>330.91790193116884</v>
      </c>
      <c r="H117" s="16">
        <v>0.25867557533802277</v>
      </c>
      <c r="I117" s="16">
        <f t="shared" si="14"/>
        <v>259.49106905712142</v>
      </c>
      <c r="J117" s="16">
        <v>-0.98042337490477305</v>
      </c>
      <c r="K117" s="16">
        <f t="shared" si="15"/>
        <v>68.759536856735565</v>
      </c>
      <c r="L117" s="28"/>
      <c r="M117" s="23">
        <v>110</v>
      </c>
      <c r="N117" s="16">
        <f t="shared" si="16"/>
        <v>208.20090840784556</v>
      </c>
      <c r="O117" s="16">
        <f t="shared" si="17"/>
        <v>121.7593680946003</v>
      </c>
      <c r="P117" s="16">
        <f t="shared" si="18"/>
        <v>289.66072789681346</v>
      </c>
    </row>
    <row r="118" spans="5:16" x14ac:dyDescent="0.35">
      <c r="E118" s="22">
        <v>110</v>
      </c>
      <c r="F118" s="16">
        <v>-1.0107610655206005</v>
      </c>
      <c r="G118" s="16">
        <f t="shared" si="13"/>
        <v>318.58743176724846</v>
      </c>
      <c r="H118" s="16">
        <v>-0.59504684492362636</v>
      </c>
      <c r="I118" s="16">
        <f t="shared" si="14"/>
        <v>254.35065235189219</v>
      </c>
      <c r="J118" s="16">
        <v>0.88829437324968163</v>
      </c>
      <c r="K118" s="16">
        <f t="shared" si="15"/>
        <v>71.859222636274026</v>
      </c>
      <c r="L118" s="28"/>
      <c r="M118" s="23">
        <v>111</v>
      </c>
      <c r="N118" s="16">
        <f t="shared" si="16"/>
        <v>209.59355144943643</v>
      </c>
      <c r="O118" s="16">
        <f t="shared" si="17"/>
        <v>122.21852576742542</v>
      </c>
      <c r="P118" s="16">
        <f t="shared" si="18"/>
        <v>291.89809005909575</v>
      </c>
    </row>
    <row r="119" spans="5:16" x14ac:dyDescent="0.35">
      <c r="E119" s="22">
        <v>111</v>
      </c>
      <c r="F119" s="16">
        <v>1.3020546838338836</v>
      </c>
      <c r="G119" s="16">
        <f t="shared" si="13"/>
        <v>338.95621705836476</v>
      </c>
      <c r="H119" s="16">
        <v>-0.12308348518350892</v>
      </c>
      <c r="I119" s="16">
        <f t="shared" si="14"/>
        <v>254.44916840442906</v>
      </c>
      <c r="J119" s="16">
        <v>-9.3829827387252596E-2</v>
      </c>
      <c r="K119" s="16">
        <f t="shared" si="15"/>
        <v>71.977991394392916</v>
      </c>
      <c r="L119" s="28"/>
      <c r="M119" s="23">
        <v>112</v>
      </c>
      <c r="N119" s="16">
        <f t="shared" si="16"/>
        <v>210.99550979448173</v>
      </c>
      <c r="O119" s="16">
        <f t="shared" si="17"/>
        <v>122.68049852404897</v>
      </c>
      <c r="P119" s="16">
        <f t="shared" si="18"/>
        <v>294.15013564677639</v>
      </c>
    </row>
    <row r="120" spans="5:16" x14ac:dyDescent="0.35">
      <c r="E120" s="22">
        <v>112</v>
      </c>
      <c r="F120" s="16">
        <v>0.54017658311524952</v>
      </c>
      <c r="G120" s="16">
        <f t="shared" si="13"/>
        <v>348.94722760071062</v>
      </c>
      <c r="H120" s="16">
        <v>-1.8468516698651816</v>
      </c>
      <c r="I120" s="16">
        <f t="shared" si="14"/>
        <v>236.27500781904871</v>
      </c>
      <c r="J120" s="16">
        <v>6.8392600496739259E-2</v>
      </c>
      <c r="K120" s="16">
        <f t="shared" si="15"/>
        <v>72.604158860888191</v>
      </c>
      <c r="L120" s="28"/>
      <c r="M120" s="23">
        <v>113</v>
      </c>
      <c r="N120" s="16">
        <f t="shared" si="16"/>
        <v>212.4068457524719</v>
      </c>
      <c r="O120" s="16">
        <f t="shared" si="17"/>
        <v>123.14529064621213</v>
      </c>
      <c r="P120" s="16">
        <f t="shared" si="18"/>
        <v>296.41697299599116</v>
      </c>
    </row>
    <row r="121" spans="5:16" x14ac:dyDescent="0.35">
      <c r="E121" s="22">
        <v>113</v>
      </c>
      <c r="F121" s="16">
        <v>-0.5</v>
      </c>
      <c r="G121" s="16">
        <f t="shared" si="13"/>
        <v>343.44248517627727</v>
      </c>
      <c r="H121" s="16">
        <v>1.6545942917876892</v>
      </c>
      <c r="I121" s="16">
        <f t="shared" si="14"/>
        <v>255.24025110724699</v>
      </c>
      <c r="J121" s="16">
        <v>-0.2032319318475943</v>
      </c>
      <c r="K121" s="16">
        <f t="shared" si="15"/>
        <v>72.381147513289378</v>
      </c>
      <c r="L121" s="28"/>
      <c r="M121" s="23">
        <v>114</v>
      </c>
      <c r="N121" s="16">
        <f t="shared" si="16"/>
        <v>213.82762204968185</v>
      </c>
      <c r="O121" s="16">
        <f t="shared" si="17"/>
        <v>123.61290666341007</v>
      </c>
      <c r="P121" s="16">
        <f t="shared" si="18"/>
        <v>298.69871091486795</v>
      </c>
    </row>
    <row r="122" spans="5:16" x14ac:dyDescent="0.35">
      <c r="E122" s="22">
        <v>114</v>
      </c>
      <c r="F122" s="16">
        <v>-0.45845294464715652</v>
      </c>
      <c r="G122" s="16">
        <f t="shared" si="13"/>
        <v>338.63202916993879</v>
      </c>
      <c r="H122" s="16">
        <v>1.0082144640630293</v>
      </c>
      <c r="I122" s="16">
        <f t="shared" si="14"/>
        <v>268.1324509272589</v>
      </c>
      <c r="J122" s="16">
        <v>-0.55530754990247988</v>
      </c>
      <c r="K122" s="16">
        <f t="shared" si="15"/>
        <v>71.069248947386924</v>
      </c>
      <c r="L122" s="28"/>
      <c r="M122" s="23">
        <v>115</v>
      </c>
      <c r="N122" s="16">
        <f t="shared" si="16"/>
        <v>215.25790183195875</v>
      </c>
      <c r="O122" s="16">
        <f t="shared" si="17"/>
        <v>124.08335134697816</v>
      </c>
      <c r="P122" s="16">
        <f t="shared" si="18"/>
        <v>300.99545869401226</v>
      </c>
    </row>
    <row r="123" spans="5:16" x14ac:dyDescent="0.35">
      <c r="E123" s="22">
        <v>115</v>
      </c>
      <c r="F123" s="16">
        <v>0.95562928283953508</v>
      </c>
      <c r="G123" s="16">
        <f t="shared" si="13"/>
        <v>354.92887847998134</v>
      </c>
      <c r="H123" s="16">
        <v>-1.3517180351812643</v>
      </c>
      <c r="I123" s="16">
        <f t="shared" si="14"/>
        <v>254.36580292196129</v>
      </c>
      <c r="J123" s="16">
        <v>0.17459051633335904</v>
      </c>
      <c r="K123" s="16">
        <f t="shared" si="15"/>
        <v>72.017262338708889</v>
      </c>
      <c r="L123" s="28"/>
      <c r="M123" s="23">
        <v>116</v>
      </c>
      <c r="N123" s="16">
        <f t="shared" si="16"/>
        <v>216.69774866752823</v>
      </c>
      <c r="O123" s="16">
        <f t="shared" si="17"/>
        <v>124.55662970443413</v>
      </c>
      <c r="P123" s="16">
        <f t="shared" si="18"/>
        <v>303.30732611676706</v>
      </c>
    </row>
    <row r="124" spans="5:16" x14ac:dyDescent="0.35">
      <c r="E124" s="22">
        <v>116</v>
      </c>
      <c r="F124" s="16">
        <v>-0.88529170951178948</v>
      </c>
      <c r="G124" s="16">
        <f t="shared" si="13"/>
        <v>343.56151098696489</v>
      </c>
      <c r="H124" s="16">
        <v>1.6755739859369314</v>
      </c>
      <c r="I124" s="16">
        <f t="shared" si="14"/>
        <v>275.03239135543464</v>
      </c>
      <c r="J124" s="16">
        <v>0.13680871603647826</v>
      </c>
      <c r="K124" s="16">
        <f t="shared" si="15"/>
        <v>72.85886592300659</v>
      </c>
      <c r="L124" s="28"/>
      <c r="M124" s="23">
        <v>117</v>
      </c>
      <c r="N124" s="16">
        <f t="shared" si="16"/>
        <v>218.14722654982012</v>
      </c>
      <c r="O124" s="16">
        <f t="shared" si="17"/>
        <v>125.0327469740637</v>
      </c>
      <c r="P124" s="16">
        <f t="shared" si="18"/>
        <v>305.63442346925717</v>
      </c>
    </row>
    <row r="125" spans="5:16" x14ac:dyDescent="0.35">
      <c r="E125" s="22">
        <v>117</v>
      </c>
      <c r="F125" s="16">
        <v>0.5122915444594599</v>
      </c>
      <c r="G125" s="16">
        <f t="shared" si="13"/>
        <v>353.26231441478802</v>
      </c>
      <c r="H125" s="16">
        <v>-1.7114378824884049</v>
      </c>
      <c r="I125" s="16">
        <f t="shared" si="14"/>
        <v>256.88693762992915</v>
      </c>
      <c r="J125" s="16">
        <v>-0.80405682721224658</v>
      </c>
      <c r="K125" s="16">
        <f t="shared" si="15"/>
        <v>70.773419365835636</v>
      </c>
      <c r="L125" s="28"/>
      <c r="M125" s="23">
        <v>118</v>
      </c>
      <c r="N125" s="16">
        <f t="shared" si="16"/>
        <v>219.60639990031217</v>
      </c>
      <c r="O125" s="16">
        <f t="shared" si="17"/>
        <v>125.51170861973814</v>
      </c>
      <c r="P125" s="16">
        <f t="shared" si="18"/>
        <v>307.97686155023143</v>
      </c>
    </row>
    <row r="126" spans="5:16" x14ac:dyDescent="0.35">
      <c r="E126" s="22">
        <v>118</v>
      </c>
      <c r="F126" s="16">
        <v>-5.9103301977388749E-3</v>
      </c>
      <c r="G126" s="16">
        <f t="shared" si="13"/>
        <v>355.19314745385793</v>
      </c>
      <c r="H126" s="16">
        <v>-3.4290906009193427E-2</v>
      </c>
      <c r="I126" s="16">
        <f t="shared" si="14"/>
        <v>257.97442176600168</v>
      </c>
      <c r="J126" s="16">
        <v>0.16779004177060514</v>
      </c>
      <c r="K126" s="16">
        <f t="shared" si="15"/>
        <v>71.696413386503195</v>
      </c>
      <c r="L126" s="28"/>
      <c r="M126" s="23">
        <v>119</v>
      </c>
      <c r="N126" s="16">
        <f t="shared" si="16"/>
        <v>221.07533357139343</v>
      </c>
      <c r="O126" s="16">
        <f t="shared" si="17"/>
        <v>125.99352032595255</v>
      </c>
      <c r="P126" s="16">
        <f t="shared" si="18"/>
        <v>310.33475168071402</v>
      </c>
    </row>
    <row r="127" spans="5:16" x14ac:dyDescent="0.35">
      <c r="E127" s="22">
        <v>119</v>
      </c>
      <c r="F127" s="16">
        <v>0.99783561438527058</v>
      </c>
      <c r="G127" s="16">
        <f t="shared" si="13"/>
        <v>372.96665419605216</v>
      </c>
      <c r="H127" s="16">
        <v>-1.4280753417141314</v>
      </c>
      <c r="I127" s="16">
        <f t="shared" si="14"/>
        <v>243.92310013027378</v>
      </c>
      <c r="J127" s="16">
        <v>0.58046721869673445</v>
      </c>
      <c r="K127" s="16">
        <f t="shared" si="15"/>
        <v>73.93834878361281</v>
      </c>
      <c r="L127" s="28"/>
      <c r="M127" s="23">
        <v>120</v>
      </c>
      <c r="N127" s="16">
        <f t="shared" si="16"/>
        <v>222.55409284924679</v>
      </c>
      <c r="O127" s="16">
        <f t="shared" si="17"/>
        <v>126.47818799307433</v>
      </c>
      <c r="P127" s="16">
        <f t="shared" si="18"/>
        <v>312.7082057134744</v>
      </c>
    </row>
    <row r="128" spans="5:16" x14ac:dyDescent="0.35">
      <c r="E128" s="26">
        <v>120</v>
      </c>
      <c r="F128" s="16">
        <v>-5.8652071286293656E-2</v>
      </c>
      <c r="G128" s="16">
        <f t="shared" si="13"/>
        <v>374.15144253996766</v>
      </c>
      <c r="H128" s="16">
        <v>1.4080026076020111</v>
      </c>
      <c r="I128" s="16">
        <f t="shared" si="14"/>
        <v>260.709172586872</v>
      </c>
      <c r="J128" s="16">
        <v>-0.10408811146750063</v>
      </c>
      <c r="K128" s="16">
        <f t="shared" si="15"/>
        <v>74.02772959774228</v>
      </c>
      <c r="L128" s="17"/>
      <c r="M128" s="17"/>
      <c r="N128" s="17"/>
    </row>
    <row r="129" spans="11:11" x14ac:dyDescent="0.35">
      <c r="K129" s="17"/>
    </row>
  </sheetData>
  <mergeCells count="12">
    <mergeCell ref="N5:N6"/>
    <mergeCell ref="O5:P5"/>
    <mergeCell ref="M5:M6"/>
    <mergeCell ref="F5:K5"/>
    <mergeCell ref="F6:F7"/>
    <mergeCell ref="L5:L6"/>
    <mergeCell ref="E5:E7"/>
    <mergeCell ref="G6:G7"/>
    <mergeCell ref="H6:H7"/>
    <mergeCell ref="I6:I7"/>
    <mergeCell ref="K6:K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2D107-757A-4617-8215-887122712A10}">
  <sheetPr codeName="Sheet4"/>
  <dimension ref="A1:N106"/>
  <sheetViews>
    <sheetView showGridLines="0" topLeftCell="C1" zoomScale="150" zoomScaleNormal="150" workbookViewId="0">
      <selection activeCell="N5" sqref="N5"/>
    </sheetView>
  </sheetViews>
  <sheetFormatPr baseColWidth="10" defaultColWidth="8.90625" defaultRowHeight="14.5" x14ac:dyDescent="0.35"/>
  <cols>
    <col min="1" max="1" width="2.6328125" customWidth="1"/>
    <col min="2" max="3" width="11.6328125" customWidth="1"/>
    <col min="4" max="4" width="3.7265625" customWidth="1"/>
    <col min="5" max="7" width="11.6328125" customWidth="1"/>
    <col min="8" max="8" width="9.453125" customWidth="1"/>
    <col min="9" max="10" width="11.6328125" customWidth="1"/>
    <col min="11" max="11" width="3.453125" customWidth="1"/>
    <col min="12" max="14" width="11.6328125" customWidth="1"/>
  </cols>
  <sheetData>
    <row r="1" spans="1:14" x14ac:dyDescent="0.35">
      <c r="A1" s="2" t="s">
        <v>7</v>
      </c>
    </row>
    <row r="2" spans="1:14" x14ac:dyDescent="0.35">
      <c r="D2" s="2"/>
    </row>
    <row r="3" spans="1:14" x14ac:dyDescent="0.35">
      <c r="B3" s="2" t="s">
        <v>44</v>
      </c>
      <c r="D3" s="2"/>
      <c r="I3" s="2" t="s">
        <v>48</v>
      </c>
    </row>
    <row r="5" spans="1:14" x14ac:dyDescent="0.35">
      <c r="B5" s="11" t="s">
        <v>11</v>
      </c>
      <c r="C5" s="7">
        <v>0.01</v>
      </c>
      <c r="E5" s="9" t="s">
        <v>24</v>
      </c>
      <c r="F5" s="9" t="s">
        <v>22</v>
      </c>
      <c r="G5" s="9" t="s">
        <v>23</v>
      </c>
      <c r="H5" s="30"/>
      <c r="I5" s="11" t="s">
        <v>11</v>
      </c>
      <c r="J5" s="7">
        <v>0.08</v>
      </c>
      <c r="K5" s="10"/>
      <c r="L5" s="9" t="s">
        <v>24</v>
      </c>
      <c r="M5" s="9" t="s">
        <v>25</v>
      </c>
      <c r="N5" s="9" t="s">
        <v>49</v>
      </c>
    </row>
    <row r="6" spans="1:14" x14ac:dyDescent="0.35">
      <c r="B6" s="8" t="s">
        <v>12</v>
      </c>
      <c r="C6" s="7">
        <v>0.01</v>
      </c>
      <c r="E6" s="35">
        <v>0</v>
      </c>
      <c r="F6" s="34">
        <f>E6</f>
        <v>0</v>
      </c>
      <c r="G6" s="34">
        <f>SQRT(E6)</f>
        <v>0</v>
      </c>
      <c r="I6" s="8" t="s">
        <v>12</v>
      </c>
      <c r="J6" s="7">
        <v>0.15</v>
      </c>
      <c r="L6" s="35">
        <v>0</v>
      </c>
      <c r="M6" s="34">
        <f>$J$5*E6</f>
        <v>0</v>
      </c>
      <c r="N6" s="34">
        <f>$J$6*G6</f>
        <v>0</v>
      </c>
    </row>
    <row r="7" spans="1:14" x14ac:dyDescent="0.35">
      <c r="E7" s="35">
        <v>0.1</v>
      </c>
      <c r="F7" s="34">
        <f t="shared" ref="F7:F70" si="0">E7</f>
        <v>0.1</v>
      </c>
      <c r="G7" s="34">
        <f t="shared" ref="G7:G70" si="1">SQRT(E7)</f>
        <v>0.31622776601683794</v>
      </c>
      <c r="I7" s="11" t="s">
        <v>43</v>
      </c>
      <c r="J7" s="29">
        <f>$J$5-0.5*$J$6^2</f>
        <v>6.8750000000000006E-2</v>
      </c>
      <c r="L7" s="35">
        <v>0.1</v>
      </c>
      <c r="M7" s="34">
        <f t="shared" ref="M7:M38" si="2">$J$7*L7</f>
        <v>6.8750000000000009E-3</v>
      </c>
      <c r="N7" s="34">
        <f t="shared" ref="N7:N38" si="3">$J$6*SQRT(L7)</f>
        <v>4.7434164902525687E-2</v>
      </c>
    </row>
    <row r="8" spans="1:14" x14ac:dyDescent="0.35">
      <c r="E8" s="35">
        <v>0.2</v>
      </c>
      <c r="F8" s="34">
        <f t="shared" si="0"/>
        <v>0.2</v>
      </c>
      <c r="G8" s="34">
        <f t="shared" si="1"/>
        <v>0.44721359549995793</v>
      </c>
      <c r="L8" s="35">
        <v>0.2</v>
      </c>
      <c r="M8" s="34">
        <f t="shared" si="2"/>
        <v>1.3750000000000002E-2</v>
      </c>
      <c r="N8" s="34">
        <f t="shared" si="3"/>
        <v>6.7082039324993681E-2</v>
      </c>
    </row>
    <row r="9" spans="1:14" x14ac:dyDescent="0.35">
      <c r="E9" s="35">
        <v>0.3</v>
      </c>
      <c r="F9" s="34">
        <f t="shared" si="0"/>
        <v>0.3</v>
      </c>
      <c r="G9" s="34">
        <f t="shared" si="1"/>
        <v>0.54772255750516607</v>
      </c>
      <c r="L9" s="35">
        <v>0.3</v>
      </c>
      <c r="M9" s="34">
        <f t="shared" si="2"/>
        <v>2.0625000000000001E-2</v>
      </c>
      <c r="N9" s="34">
        <f t="shared" si="3"/>
        <v>8.2158383625774906E-2</v>
      </c>
    </row>
    <row r="10" spans="1:14" x14ac:dyDescent="0.35">
      <c r="E10" s="35">
        <v>0.4</v>
      </c>
      <c r="F10" s="34">
        <f t="shared" si="0"/>
        <v>0.4</v>
      </c>
      <c r="G10" s="34">
        <f t="shared" si="1"/>
        <v>0.63245553203367588</v>
      </c>
      <c r="L10" s="35">
        <v>0.4</v>
      </c>
      <c r="M10" s="34">
        <f t="shared" si="2"/>
        <v>2.7500000000000004E-2</v>
      </c>
      <c r="N10" s="34">
        <f t="shared" si="3"/>
        <v>9.4868329805051374E-2</v>
      </c>
    </row>
    <row r="11" spans="1:14" x14ac:dyDescent="0.35">
      <c r="E11" s="35">
        <v>0.5</v>
      </c>
      <c r="F11" s="34">
        <f t="shared" si="0"/>
        <v>0.5</v>
      </c>
      <c r="G11" s="34">
        <f t="shared" si="1"/>
        <v>0.70710678118654757</v>
      </c>
      <c r="L11" s="35">
        <v>0.5</v>
      </c>
      <c r="M11" s="34">
        <f t="shared" si="2"/>
        <v>3.4375000000000003E-2</v>
      </c>
      <c r="N11" s="34">
        <f t="shared" si="3"/>
        <v>0.10606601717798213</v>
      </c>
    </row>
    <row r="12" spans="1:14" x14ac:dyDescent="0.35">
      <c r="E12" s="35">
        <v>0.6</v>
      </c>
      <c r="F12" s="34">
        <f t="shared" si="0"/>
        <v>0.6</v>
      </c>
      <c r="G12" s="34">
        <f t="shared" si="1"/>
        <v>0.7745966692414834</v>
      </c>
      <c r="L12" s="35">
        <v>0.6</v>
      </c>
      <c r="M12" s="34">
        <f t="shared" si="2"/>
        <v>4.1250000000000002E-2</v>
      </c>
      <c r="N12" s="34">
        <f t="shared" si="3"/>
        <v>0.1161895003862225</v>
      </c>
    </row>
    <row r="13" spans="1:14" x14ac:dyDescent="0.35">
      <c r="E13" s="35">
        <v>0.7</v>
      </c>
      <c r="F13" s="34">
        <f t="shared" si="0"/>
        <v>0.7</v>
      </c>
      <c r="G13" s="34">
        <f t="shared" si="1"/>
        <v>0.83666002653407556</v>
      </c>
      <c r="L13" s="35">
        <v>0.7</v>
      </c>
      <c r="M13" s="34">
        <f t="shared" si="2"/>
        <v>4.8125000000000001E-2</v>
      </c>
      <c r="N13" s="34">
        <f t="shared" si="3"/>
        <v>0.12549900398011132</v>
      </c>
    </row>
    <row r="14" spans="1:14" x14ac:dyDescent="0.35">
      <c r="E14" s="35">
        <v>0.8</v>
      </c>
      <c r="F14" s="34">
        <f t="shared" si="0"/>
        <v>0.8</v>
      </c>
      <c r="G14" s="34">
        <f t="shared" si="1"/>
        <v>0.89442719099991586</v>
      </c>
      <c r="L14" s="35">
        <v>0.8</v>
      </c>
      <c r="M14" s="34">
        <f t="shared" si="2"/>
        <v>5.5000000000000007E-2</v>
      </c>
      <c r="N14" s="34">
        <f t="shared" si="3"/>
        <v>0.13416407864998736</v>
      </c>
    </row>
    <row r="15" spans="1:14" x14ac:dyDescent="0.35">
      <c r="E15" s="35">
        <v>0.9</v>
      </c>
      <c r="F15" s="34">
        <f t="shared" si="0"/>
        <v>0.9</v>
      </c>
      <c r="G15" s="34">
        <f t="shared" si="1"/>
        <v>0.94868329805051377</v>
      </c>
      <c r="L15" s="35">
        <v>0.9</v>
      </c>
      <c r="M15" s="34">
        <f t="shared" si="2"/>
        <v>6.1875000000000006E-2</v>
      </c>
      <c r="N15" s="34">
        <f t="shared" si="3"/>
        <v>0.14230249470757705</v>
      </c>
    </row>
    <row r="16" spans="1:14" x14ac:dyDescent="0.35">
      <c r="E16" s="35">
        <v>1</v>
      </c>
      <c r="F16" s="34">
        <f t="shared" si="0"/>
        <v>1</v>
      </c>
      <c r="G16" s="34">
        <f t="shared" si="1"/>
        <v>1</v>
      </c>
      <c r="L16" s="35">
        <v>1</v>
      </c>
      <c r="M16" s="34">
        <f t="shared" si="2"/>
        <v>6.8750000000000006E-2</v>
      </c>
      <c r="N16" s="34">
        <f t="shared" si="3"/>
        <v>0.15</v>
      </c>
    </row>
    <row r="17" spans="5:14" x14ac:dyDescent="0.35">
      <c r="E17" s="35">
        <v>1.1000000000000001</v>
      </c>
      <c r="F17" s="34">
        <f t="shared" si="0"/>
        <v>1.1000000000000001</v>
      </c>
      <c r="G17" s="34">
        <f t="shared" si="1"/>
        <v>1.0488088481701516</v>
      </c>
      <c r="L17" s="35">
        <v>1.1000000000000001</v>
      </c>
      <c r="M17" s="34">
        <f t="shared" si="2"/>
        <v>7.5625000000000012E-2</v>
      </c>
      <c r="N17" s="34">
        <f t="shared" si="3"/>
        <v>0.15732132722552275</v>
      </c>
    </row>
    <row r="18" spans="5:14" x14ac:dyDescent="0.35">
      <c r="E18" s="35">
        <v>1.2</v>
      </c>
      <c r="F18" s="34">
        <f t="shared" si="0"/>
        <v>1.2</v>
      </c>
      <c r="G18" s="34">
        <f t="shared" si="1"/>
        <v>1.0954451150103321</v>
      </c>
      <c r="L18" s="35">
        <v>1.2</v>
      </c>
      <c r="M18" s="34">
        <f t="shared" si="2"/>
        <v>8.2500000000000004E-2</v>
      </c>
      <c r="N18" s="34">
        <f t="shared" si="3"/>
        <v>0.16431676725154981</v>
      </c>
    </row>
    <row r="19" spans="5:14" x14ac:dyDescent="0.35">
      <c r="E19" s="35">
        <v>1.3</v>
      </c>
      <c r="F19" s="34">
        <f t="shared" si="0"/>
        <v>1.3</v>
      </c>
      <c r="G19" s="34">
        <f t="shared" si="1"/>
        <v>1.1401754250991381</v>
      </c>
      <c r="L19" s="35">
        <v>1.3</v>
      </c>
      <c r="M19" s="34">
        <f t="shared" si="2"/>
        <v>8.937500000000001E-2</v>
      </c>
      <c r="N19" s="34">
        <f t="shared" si="3"/>
        <v>0.17102631376487071</v>
      </c>
    </row>
    <row r="20" spans="5:14" x14ac:dyDescent="0.35">
      <c r="E20" s="35">
        <v>1.4</v>
      </c>
      <c r="F20" s="34">
        <f t="shared" si="0"/>
        <v>1.4</v>
      </c>
      <c r="G20" s="34">
        <f t="shared" si="1"/>
        <v>1.1832159566199232</v>
      </c>
      <c r="L20" s="35">
        <v>1.4</v>
      </c>
      <c r="M20" s="34">
        <f t="shared" si="2"/>
        <v>9.6250000000000002E-2</v>
      </c>
      <c r="N20" s="34">
        <f t="shared" si="3"/>
        <v>0.17748239349298847</v>
      </c>
    </row>
    <row r="21" spans="5:14" x14ac:dyDescent="0.35">
      <c r="E21" s="35">
        <v>1.5</v>
      </c>
      <c r="F21" s="34">
        <f t="shared" si="0"/>
        <v>1.5</v>
      </c>
      <c r="G21" s="34">
        <f t="shared" si="1"/>
        <v>1.2247448713915889</v>
      </c>
      <c r="L21" s="35">
        <v>1.5</v>
      </c>
      <c r="M21" s="34">
        <f t="shared" si="2"/>
        <v>0.10312500000000001</v>
      </c>
      <c r="N21" s="34">
        <f t="shared" si="3"/>
        <v>0.18371173070873834</v>
      </c>
    </row>
    <row r="22" spans="5:14" x14ac:dyDescent="0.35">
      <c r="E22" s="35">
        <v>1.6</v>
      </c>
      <c r="F22" s="34">
        <f t="shared" si="0"/>
        <v>1.6</v>
      </c>
      <c r="G22" s="34">
        <f t="shared" si="1"/>
        <v>1.2649110640673518</v>
      </c>
      <c r="L22" s="35">
        <v>1.6</v>
      </c>
      <c r="M22" s="34">
        <f t="shared" si="2"/>
        <v>0.11000000000000001</v>
      </c>
      <c r="N22" s="34">
        <f t="shared" si="3"/>
        <v>0.18973665961010275</v>
      </c>
    </row>
    <row r="23" spans="5:14" x14ac:dyDescent="0.35">
      <c r="E23" s="35">
        <v>1.7</v>
      </c>
      <c r="F23" s="34">
        <f t="shared" si="0"/>
        <v>1.7</v>
      </c>
      <c r="G23" s="34">
        <f t="shared" si="1"/>
        <v>1.3038404810405297</v>
      </c>
      <c r="L23" s="35">
        <v>1.7</v>
      </c>
      <c r="M23" s="34">
        <f t="shared" si="2"/>
        <v>0.11687500000000001</v>
      </c>
      <c r="N23" s="34">
        <f t="shared" si="3"/>
        <v>0.19557607215607944</v>
      </c>
    </row>
    <row r="24" spans="5:14" x14ac:dyDescent="0.35">
      <c r="E24" s="35">
        <v>1.8</v>
      </c>
      <c r="F24" s="34">
        <f t="shared" si="0"/>
        <v>1.8</v>
      </c>
      <c r="G24" s="34">
        <f t="shared" si="1"/>
        <v>1.3416407864998738</v>
      </c>
      <c r="L24" s="35">
        <v>1.8</v>
      </c>
      <c r="M24" s="34">
        <f t="shared" si="2"/>
        <v>0.12375000000000001</v>
      </c>
      <c r="N24" s="34">
        <f t="shared" si="3"/>
        <v>0.20124611797498107</v>
      </c>
    </row>
    <row r="25" spans="5:14" x14ac:dyDescent="0.35">
      <c r="E25" s="35">
        <v>1.9</v>
      </c>
      <c r="F25" s="34">
        <f t="shared" si="0"/>
        <v>1.9</v>
      </c>
      <c r="G25" s="34">
        <f t="shared" si="1"/>
        <v>1.3784048752090221</v>
      </c>
      <c r="L25" s="35">
        <v>1.9</v>
      </c>
      <c r="M25" s="34">
        <f t="shared" si="2"/>
        <v>0.13062499999999999</v>
      </c>
      <c r="N25" s="34">
        <f t="shared" si="3"/>
        <v>0.2067607312813533</v>
      </c>
    </row>
    <row r="26" spans="5:14" x14ac:dyDescent="0.35">
      <c r="E26" s="35">
        <v>2</v>
      </c>
      <c r="F26" s="34">
        <f t="shared" si="0"/>
        <v>2</v>
      </c>
      <c r="G26" s="34">
        <f t="shared" si="1"/>
        <v>1.4142135623730951</v>
      </c>
      <c r="L26" s="35">
        <v>2</v>
      </c>
      <c r="M26" s="34">
        <f t="shared" si="2"/>
        <v>0.13750000000000001</v>
      </c>
      <c r="N26" s="34">
        <f t="shared" si="3"/>
        <v>0.21213203435596426</v>
      </c>
    </row>
    <row r="27" spans="5:14" x14ac:dyDescent="0.35">
      <c r="E27" s="35">
        <v>2.1</v>
      </c>
      <c r="F27" s="34">
        <f t="shared" si="0"/>
        <v>2.1</v>
      </c>
      <c r="G27" s="34">
        <f t="shared" si="1"/>
        <v>1.4491376746189439</v>
      </c>
      <c r="L27" s="35">
        <v>2.1</v>
      </c>
      <c r="M27" s="34">
        <f t="shared" si="2"/>
        <v>0.14437500000000003</v>
      </c>
      <c r="N27" s="34">
        <f t="shared" si="3"/>
        <v>0.21737065119284157</v>
      </c>
    </row>
    <row r="28" spans="5:14" x14ac:dyDescent="0.35">
      <c r="E28" s="35">
        <v>2.2000000000000002</v>
      </c>
      <c r="F28" s="34">
        <f t="shared" si="0"/>
        <v>2.2000000000000002</v>
      </c>
      <c r="G28" s="34">
        <f t="shared" si="1"/>
        <v>1.4832396974191326</v>
      </c>
      <c r="L28" s="35">
        <v>2.2000000000000002</v>
      </c>
      <c r="M28" s="34">
        <f t="shared" si="2"/>
        <v>0.15125000000000002</v>
      </c>
      <c r="N28" s="34">
        <f t="shared" si="3"/>
        <v>0.22248595461286988</v>
      </c>
    </row>
    <row r="29" spans="5:14" x14ac:dyDescent="0.35">
      <c r="E29" s="35">
        <v>2.2999999999999998</v>
      </c>
      <c r="F29" s="34">
        <f t="shared" si="0"/>
        <v>2.2999999999999998</v>
      </c>
      <c r="G29" s="34">
        <f t="shared" si="1"/>
        <v>1.51657508881031</v>
      </c>
      <c r="L29" s="35">
        <v>2.2999999999999998</v>
      </c>
      <c r="M29" s="34">
        <f t="shared" si="2"/>
        <v>0.15812499999999999</v>
      </c>
      <c r="N29" s="34">
        <f t="shared" si="3"/>
        <v>0.22748626332154648</v>
      </c>
    </row>
    <row r="30" spans="5:14" x14ac:dyDescent="0.35">
      <c r="E30" s="35">
        <v>2.4</v>
      </c>
      <c r="F30" s="34">
        <f t="shared" si="0"/>
        <v>2.4</v>
      </c>
      <c r="G30" s="34">
        <f t="shared" si="1"/>
        <v>1.5491933384829668</v>
      </c>
      <c r="L30" s="35">
        <v>2.4</v>
      </c>
      <c r="M30" s="34">
        <f t="shared" si="2"/>
        <v>0.16500000000000001</v>
      </c>
      <c r="N30" s="34">
        <f t="shared" si="3"/>
        <v>0.232379000772445</v>
      </c>
    </row>
    <row r="31" spans="5:14" x14ac:dyDescent="0.35">
      <c r="E31" s="35">
        <v>2.5</v>
      </c>
      <c r="F31" s="34">
        <f t="shared" si="0"/>
        <v>2.5</v>
      </c>
      <c r="G31" s="34">
        <f t="shared" si="1"/>
        <v>1.5811388300841898</v>
      </c>
      <c r="L31" s="35">
        <v>2.5</v>
      </c>
      <c r="M31" s="34">
        <f t="shared" si="2"/>
        <v>0.171875</v>
      </c>
      <c r="N31" s="34">
        <f t="shared" si="3"/>
        <v>0.23717082451262844</v>
      </c>
    </row>
    <row r="32" spans="5:14" x14ac:dyDescent="0.35">
      <c r="E32" s="35">
        <v>2.6</v>
      </c>
      <c r="F32" s="34">
        <f t="shared" si="0"/>
        <v>2.6</v>
      </c>
      <c r="G32" s="34">
        <f t="shared" si="1"/>
        <v>1.61245154965971</v>
      </c>
      <c r="L32" s="35">
        <v>2.6</v>
      </c>
      <c r="M32" s="34">
        <f t="shared" si="2"/>
        <v>0.17875000000000002</v>
      </c>
      <c r="N32" s="34">
        <f t="shared" si="3"/>
        <v>0.24186773244895649</v>
      </c>
    </row>
    <row r="33" spans="5:14" x14ac:dyDescent="0.35">
      <c r="E33" s="35">
        <v>2.7</v>
      </c>
      <c r="F33" s="34">
        <f t="shared" si="0"/>
        <v>2.7</v>
      </c>
      <c r="G33" s="34">
        <f t="shared" si="1"/>
        <v>1.6431676725154984</v>
      </c>
      <c r="L33" s="35">
        <v>2.7</v>
      </c>
      <c r="M33" s="34">
        <f t="shared" si="2"/>
        <v>0.18562500000000004</v>
      </c>
      <c r="N33" s="34">
        <f t="shared" si="3"/>
        <v>0.24647515087732474</v>
      </c>
    </row>
    <row r="34" spans="5:14" x14ac:dyDescent="0.35">
      <c r="E34" s="35">
        <v>2.8</v>
      </c>
      <c r="F34" s="34">
        <f t="shared" si="0"/>
        <v>2.8</v>
      </c>
      <c r="G34" s="34">
        <f t="shared" si="1"/>
        <v>1.6733200530681511</v>
      </c>
      <c r="L34" s="35">
        <v>2.8</v>
      </c>
      <c r="M34" s="34">
        <f t="shared" si="2"/>
        <v>0.1925</v>
      </c>
      <c r="N34" s="34">
        <f t="shared" si="3"/>
        <v>0.25099800796022265</v>
      </c>
    </row>
    <row r="35" spans="5:14" x14ac:dyDescent="0.35">
      <c r="E35" s="35">
        <v>2.9</v>
      </c>
      <c r="F35" s="34">
        <f t="shared" si="0"/>
        <v>2.9</v>
      </c>
      <c r="G35" s="34">
        <f t="shared" si="1"/>
        <v>1.70293863659264</v>
      </c>
      <c r="L35" s="35">
        <v>2.9</v>
      </c>
      <c r="M35" s="34">
        <f t="shared" si="2"/>
        <v>0.199375</v>
      </c>
      <c r="N35" s="34">
        <f t="shared" si="3"/>
        <v>0.25544079548889598</v>
      </c>
    </row>
    <row r="36" spans="5:14" x14ac:dyDescent="0.35">
      <c r="E36" s="35">
        <v>3</v>
      </c>
      <c r="F36" s="34">
        <f t="shared" si="0"/>
        <v>3</v>
      </c>
      <c r="G36" s="34">
        <f t="shared" si="1"/>
        <v>1.7320508075688772</v>
      </c>
      <c r="L36" s="35">
        <v>3</v>
      </c>
      <c r="M36" s="34">
        <f t="shared" si="2"/>
        <v>0.20625000000000002</v>
      </c>
      <c r="N36" s="34">
        <f t="shared" si="3"/>
        <v>0.25980762113533157</v>
      </c>
    </row>
    <row r="37" spans="5:14" x14ac:dyDescent="0.35">
      <c r="E37" s="35">
        <v>3.1</v>
      </c>
      <c r="F37" s="34">
        <f t="shared" si="0"/>
        <v>3.1</v>
      </c>
      <c r="G37" s="34">
        <f t="shared" si="1"/>
        <v>1.7606816861659009</v>
      </c>
      <c r="L37" s="35">
        <v>3.1</v>
      </c>
      <c r="M37" s="34">
        <f t="shared" si="2"/>
        <v>0.21312500000000004</v>
      </c>
      <c r="N37" s="34">
        <f t="shared" si="3"/>
        <v>0.26410225292488515</v>
      </c>
    </row>
    <row r="38" spans="5:14" x14ac:dyDescent="0.35">
      <c r="E38" s="35">
        <v>3.2</v>
      </c>
      <c r="F38" s="34">
        <f t="shared" si="0"/>
        <v>3.2</v>
      </c>
      <c r="G38" s="34">
        <f t="shared" si="1"/>
        <v>1.7888543819998317</v>
      </c>
      <c r="L38" s="35">
        <v>3.2</v>
      </c>
      <c r="M38" s="34">
        <f t="shared" si="2"/>
        <v>0.22000000000000003</v>
      </c>
      <c r="N38" s="34">
        <f t="shared" si="3"/>
        <v>0.26832815729997472</v>
      </c>
    </row>
    <row r="39" spans="5:14" x14ac:dyDescent="0.35">
      <c r="E39" s="35">
        <v>3.3</v>
      </c>
      <c r="F39" s="34">
        <f t="shared" si="0"/>
        <v>3.3</v>
      </c>
      <c r="G39" s="34">
        <f t="shared" si="1"/>
        <v>1.8165902124584949</v>
      </c>
      <c r="L39" s="35">
        <v>3.3</v>
      </c>
      <c r="M39" s="34">
        <f t="shared" ref="M39:M70" si="4">$J$7*L39</f>
        <v>0.22687499999999999</v>
      </c>
      <c r="N39" s="34">
        <f t="shared" ref="N39:N70" si="5">$J$6*SQRT(L39)</f>
        <v>0.27248853186877425</v>
      </c>
    </row>
    <row r="40" spans="5:14" x14ac:dyDescent="0.35">
      <c r="E40" s="35">
        <v>3.4</v>
      </c>
      <c r="F40" s="34">
        <f t="shared" si="0"/>
        <v>3.4</v>
      </c>
      <c r="G40" s="34">
        <f t="shared" si="1"/>
        <v>1.8439088914585775</v>
      </c>
      <c r="L40" s="35">
        <v>3.4</v>
      </c>
      <c r="M40" s="34">
        <f t="shared" si="4"/>
        <v>0.23375000000000001</v>
      </c>
      <c r="N40" s="34">
        <f t="shared" si="5"/>
        <v>0.2765863337187866</v>
      </c>
    </row>
    <row r="41" spans="5:14" x14ac:dyDescent="0.35">
      <c r="E41" s="35">
        <v>3.5</v>
      </c>
      <c r="F41" s="34">
        <f t="shared" si="0"/>
        <v>3.5</v>
      </c>
      <c r="G41" s="34">
        <f t="shared" si="1"/>
        <v>1.8708286933869707</v>
      </c>
      <c r="L41" s="35">
        <v>3.5</v>
      </c>
      <c r="M41" s="34">
        <f t="shared" si="4"/>
        <v>0.24062500000000003</v>
      </c>
      <c r="N41" s="34">
        <f t="shared" si="5"/>
        <v>0.28062430400804561</v>
      </c>
    </row>
    <row r="42" spans="5:14" x14ac:dyDescent="0.35">
      <c r="E42" s="35">
        <v>3.6</v>
      </c>
      <c r="F42" s="34">
        <f t="shared" si="0"/>
        <v>3.6</v>
      </c>
      <c r="G42" s="34">
        <f t="shared" si="1"/>
        <v>1.8973665961010275</v>
      </c>
      <c r="L42" s="35">
        <v>3.6</v>
      </c>
      <c r="M42" s="34">
        <f t="shared" si="4"/>
        <v>0.24750000000000003</v>
      </c>
      <c r="N42" s="34">
        <f t="shared" si="5"/>
        <v>0.28460498941515411</v>
      </c>
    </row>
    <row r="43" spans="5:14" x14ac:dyDescent="0.35">
      <c r="E43" s="35">
        <v>3.7</v>
      </c>
      <c r="F43" s="34">
        <f t="shared" si="0"/>
        <v>3.7</v>
      </c>
      <c r="G43" s="34">
        <f t="shared" si="1"/>
        <v>1.9235384061671346</v>
      </c>
      <c r="L43" s="35">
        <v>3.7</v>
      </c>
      <c r="M43" s="34">
        <f t="shared" si="4"/>
        <v>0.25437500000000002</v>
      </c>
      <c r="N43" s="34">
        <f t="shared" si="5"/>
        <v>0.28853076092507018</v>
      </c>
    </row>
    <row r="44" spans="5:14" x14ac:dyDescent="0.35">
      <c r="E44" s="35">
        <v>3.8</v>
      </c>
      <c r="F44" s="34">
        <f t="shared" si="0"/>
        <v>3.8</v>
      </c>
      <c r="G44" s="34">
        <f t="shared" si="1"/>
        <v>1.9493588689617927</v>
      </c>
      <c r="L44" s="35">
        <v>3.8</v>
      </c>
      <c r="M44" s="34">
        <f t="shared" si="4"/>
        <v>0.26124999999999998</v>
      </c>
      <c r="N44" s="34">
        <f t="shared" si="5"/>
        <v>0.29240383034426887</v>
      </c>
    </row>
    <row r="45" spans="5:14" x14ac:dyDescent="0.35">
      <c r="E45" s="35">
        <v>3.9</v>
      </c>
      <c r="F45" s="34">
        <f t="shared" si="0"/>
        <v>3.9</v>
      </c>
      <c r="G45" s="34">
        <f t="shared" si="1"/>
        <v>1.9748417658131499</v>
      </c>
      <c r="L45" s="35">
        <v>3.9</v>
      </c>
      <c r="M45" s="34">
        <f t="shared" si="4"/>
        <v>0.268125</v>
      </c>
      <c r="N45" s="34">
        <f t="shared" si="5"/>
        <v>0.29622626487197246</v>
      </c>
    </row>
    <row r="46" spans="5:14" x14ac:dyDescent="0.35">
      <c r="E46" s="35">
        <v>4</v>
      </c>
      <c r="F46" s="34">
        <f t="shared" si="0"/>
        <v>4</v>
      </c>
      <c r="G46" s="34">
        <f t="shared" si="1"/>
        <v>2</v>
      </c>
      <c r="L46" s="35">
        <v>4</v>
      </c>
      <c r="M46" s="34">
        <f t="shared" si="4"/>
        <v>0.27500000000000002</v>
      </c>
      <c r="N46" s="34">
        <f t="shared" si="5"/>
        <v>0.3</v>
      </c>
    </row>
    <row r="47" spans="5:14" x14ac:dyDescent="0.35">
      <c r="E47" s="35">
        <v>4.0999999999999996</v>
      </c>
      <c r="F47" s="34">
        <f t="shared" si="0"/>
        <v>4.0999999999999996</v>
      </c>
      <c r="G47" s="34">
        <f t="shared" si="1"/>
        <v>2.0248456731316584</v>
      </c>
      <c r="L47" s="35">
        <v>4.0999999999999996</v>
      </c>
      <c r="M47" s="34">
        <f t="shared" si="4"/>
        <v>0.28187499999999999</v>
      </c>
      <c r="N47" s="34">
        <f t="shared" si="5"/>
        <v>0.30372685096974877</v>
      </c>
    </row>
    <row r="48" spans="5:14" x14ac:dyDescent="0.35">
      <c r="E48" s="35">
        <v>4.2</v>
      </c>
      <c r="F48" s="34">
        <f t="shared" si="0"/>
        <v>4.2</v>
      </c>
      <c r="G48" s="34">
        <f t="shared" si="1"/>
        <v>2.0493901531919199</v>
      </c>
      <c r="L48" s="35">
        <v>4.2</v>
      </c>
      <c r="M48" s="34">
        <f t="shared" si="4"/>
        <v>0.28875000000000006</v>
      </c>
      <c r="N48" s="34">
        <f t="shared" si="5"/>
        <v>0.30740852297878796</v>
      </c>
    </row>
    <row r="49" spans="5:14" x14ac:dyDescent="0.35">
      <c r="E49" s="35">
        <v>4.3</v>
      </c>
      <c r="F49" s="34">
        <f t="shared" si="0"/>
        <v>4.3</v>
      </c>
      <c r="G49" s="34">
        <f t="shared" si="1"/>
        <v>2.0736441353327719</v>
      </c>
      <c r="L49" s="35">
        <v>4.3</v>
      </c>
      <c r="M49" s="34">
        <f t="shared" si="4"/>
        <v>0.29562500000000003</v>
      </c>
      <c r="N49" s="34">
        <f t="shared" si="5"/>
        <v>0.31104662029991575</v>
      </c>
    </row>
    <row r="50" spans="5:14" x14ac:dyDescent="0.35">
      <c r="E50" s="35">
        <v>4.4000000000000004</v>
      </c>
      <c r="F50" s="34">
        <f t="shared" si="0"/>
        <v>4.4000000000000004</v>
      </c>
      <c r="G50" s="34">
        <f t="shared" si="1"/>
        <v>2.0976176963403033</v>
      </c>
      <c r="L50" s="35">
        <v>4.4000000000000004</v>
      </c>
      <c r="M50" s="34">
        <f t="shared" si="4"/>
        <v>0.30250000000000005</v>
      </c>
      <c r="N50" s="34">
        <f t="shared" si="5"/>
        <v>0.3146426544510455</v>
      </c>
    </row>
    <row r="51" spans="5:14" x14ac:dyDescent="0.35">
      <c r="E51" s="35">
        <v>4.5</v>
      </c>
      <c r="F51" s="34">
        <f t="shared" si="0"/>
        <v>4.5</v>
      </c>
      <c r="G51" s="34">
        <f t="shared" si="1"/>
        <v>2.1213203435596424</v>
      </c>
      <c r="L51" s="35">
        <v>4.5</v>
      </c>
      <c r="M51" s="34">
        <f t="shared" si="4"/>
        <v>0.30937500000000001</v>
      </c>
      <c r="N51" s="34">
        <f t="shared" si="5"/>
        <v>0.31819805153394637</v>
      </c>
    </row>
    <row r="52" spans="5:14" x14ac:dyDescent="0.35">
      <c r="E52" s="35">
        <v>4.5999999999999996</v>
      </c>
      <c r="F52" s="34">
        <f t="shared" si="0"/>
        <v>4.5999999999999996</v>
      </c>
      <c r="G52" s="34">
        <f t="shared" si="1"/>
        <v>2.1447610589527217</v>
      </c>
      <c r="L52" s="35">
        <v>4.5999999999999996</v>
      </c>
      <c r="M52" s="34">
        <f t="shared" si="4"/>
        <v>0.31624999999999998</v>
      </c>
      <c r="N52" s="34">
        <f t="shared" si="5"/>
        <v>0.32171415884290827</v>
      </c>
    </row>
    <row r="53" spans="5:14" x14ac:dyDescent="0.35">
      <c r="E53" s="35">
        <v>4.7</v>
      </c>
      <c r="F53" s="34">
        <f t="shared" si="0"/>
        <v>4.7</v>
      </c>
      <c r="G53" s="34">
        <f t="shared" si="1"/>
        <v>2.16794833886788</v>
      </c>
      <c r="L53" s="35">
        <v>4.7</v>
      </c>
      <c r="M53" s="34">
        <f t="shared" si="4"/>
        <v>0.32312500000000005</v>
      </c>
      <c r="N53" s="34">
        <f t="shared" si="5"/>
        <v>0.32519225083018199</v>
      </c>
    </row>
    <row r="54" spans="5:14" x14ac:dyDescent="0.35">
      <c r="E54" s="35">
        <v>4.8</v>
      </c>
      <c r="F54" s="34">
        <f t="shared" si="0"/>
        <v>4.8</v>
      </c>
      <c r="G54" s="34">
        <f t="shared" si="1"/>
        <v>2.1908902300206643</v>
      </c>
      <c r="L54" s="35">
        <v>4.8</v>
      </c>
      <c r="M54" s="34">
        <f t="shared" si="4"/>
        <v>0.33</v>
      </c>
      <c r="N54" s="34">
        <f t="shared" si="5"/>
        <v>0.32863353450309962</v>
      </c>
    </row>
    <row r="55" spans="5:14" x14ac:dyDescent="0.35">
      <c r="E55" s="35">
        <v>4.9000000000000004</v>
      </c>
      <c r="F55" s="34">
        <f t="shared" si="0"/>
        <v>4.9000000000000004</v>
      </c>
      <c r="G55" s="34">
        <f t="shared" si="1"/>
        <v>2.2135943621178655</v>
      </c>
      <c r="L55" s="35">
        <v>4.9000000000000004</v>
      </c>
      <c r="M55" s="34">
        <f t="shared" si="4"/>
        <v>0.33687500000000004</v>
      </c>
      <c r="N55" s="34">
        <f t="shared" si="5"/>
        <v>0.33203915431767983</v>
      </c>
    </row>
    <row r="56" spans="5:14" x14ac:dyDescent="0.35">
      <c r="E56" s="35">
        <v>5</v>
      </c>
      <c r="F56" s="34">
        <f t="shared" si="0"/>
        <v>5</v>
      </c>
      <c r="G56" s="34">
        <f t="shared" si="1"/>
        <v>2.2360679774997898</v>
      </c>
      <c r="L56" s="35">
        <v>5</v>
      </c>
      <c r="M56" s="34">
        <f t="shared" si="4"/>
        <v>0.34375</v>
      </c>
      <c r="N56" s="34">
        <f t="shared" si="5"/>
        <v>0.33541019662496846</v>
      </c>
    </row>
    <row r="57" spans="5:14" x14ac:dyDescent="0.35">
      <c r="E57" s="35">
        <v>5.0999999999999996</v>
      </c>
      <c r="F57" s="34">
        <f t="shared" si="0"/>
        <v>5.0999999999999996</v>
      </c>
      <c r="G57" s="34">
        <f t="shared" si="1"/>
        <v>2.2583179581272428</v>
      </c>
      <c r="L57" s="35">
        <v>5.0999999999999996</v>
      </c>
      <c r="M57" s="34">
        <f t="shared" si="4"/>
        <v>0.35062500000000002</v>
      </c>
      <c r="N57" s="34">
        <f t="shared" si="5"/>
        <v>0.33874769371908642</v>
      </c>
    </row>
    <row r="58" spans="5:14" x14ac:dyDescent="0.35">
      <c r="E58" s="35">
        <v>5.2</v>
      </c>
      <c r="F58" s="34">
        <f t="shared" si="0"/>
        <v>5.2</v>
      </c>
      <c r="G58" s="34">
        <f t="shared" si="1"/>
        <v>2.2803508501982761</v>
      </c>
      <c r="L58" s="35">
        <v>5.2</v>
      </c>
      <c r="M58" s="34">
        <f t="shared" si="4"/>
        <v>0.35750000000000004</v>
      </c>
      <c r="N58" s="34">
        <f t="shared" si="5"/>
        <v>0.34205262752974142</v>
      </c>
    </row>
    <row r="59" spans="5:14" x14ac:dyDescent="0.35">
      <c r="E59" s="35">
        <v>5.3</v>
      </c>
      <c r="F59" s="34">
        <f t="shared" si="0"/>
        <v>5.3</v>
      </c>
      <c r="G59" s="34">
        <f t="shared" si="1"/>
        <v>2.3021728866442674</v>
      </c>
      <c r="L59" s="35">
        <v>5.3</v>
      </c>
      <c r="M59" s="34">
        <f t="shared" si="4"/>
        <v>0.364375</v>
      </c>
      <c r="N59" s="34">
        <f t="shared" si="5"/>
        <v>0.34532593299664011</v>
      </c>
    </row>
    <row r="60" spans="5:14" x14ac:dyDescent="0.35">
      <c r="E60" s="35">
        <v>5.4</v>
      </c>
      <c r="F60" s="34">
        <f t="shared" si="0"/>
        <v>5.4</v>
      </c>
      <c r="G60" s="34">
        <f t="shared" si="1"/>
        <v>2.3237900077244502</v>
      </c>
      <c r="L60" s="35">
        <v>5.4</v>
      </c>
      <c r="M60" s="34">
        <f t="shared" si="4"/>
        <v>0.37125000000000008</v>
      </c>
      <c r="N60" s="34">
        <f t="shared" si="5"/>
        <v>0.3485685011586675</v>
      </c>
    </row>
    <row r="61" spans="5:14" x14ac:dyDescent="0.35">
      <c r="E61" s="35">
        <v>5.5</v>
      </c>
      <c r="F61" s="34">
        <f t="shared" si="0"/>
        <v>5.5</v>
      </c>
      <c r="G61" s="34">
        <f t="shared" si="1"/>
        <v>2.3452078799117149</v>
      </c>
      <c r="L61" s="35">
        <v>5.5</v>
      </c>
      <c r="M61" s="34">
        <f t="shared" si="4"/>
        <v>0.37812500000000004</v>
      </c>
      <c r="N61" s="34">
        <f t="shared" si="5"/>
        <v>0.35178118198675723</v>
      </c>
    </row>
    <row r="62" spans="5:14" x14ac:dyDescent="0.35">
      <c r="E62" s="35">
        <v>5.6</v>
      </c>
      <c r="F62" s="34">
        <f t="shared" si="0"/>
        <v>5.6</v>
      </c>
      <c r="G62" s="34">
        <f t="shared" si="1"/>
        <v>2.3664319132398464</v>
      </c>
      <c r="L62" s="35">
        <v>5.6</v>
      </c>
      <c r="M62" s="34">
        <f t="shared" si="4"/>
        <v>0.38500000000000001</v>
      </c>
      <c r="N62" s="34">
        <f t="shared" si="5"/>
        <v>0.35496478698597694</v>
      </c>
    </row>
    <row r="63" spans="5:14" x14ac:dyDescent="0.35">
      <c r="E63" s="35">
        <v>5.7</v>
      </c>
      <c r="F63" s="34">
        <f t="shared" si="0"/>
        <v>5.7</v>
      </c>
      <c r="G63" s="34">
        <f t="shared" si="1"/>
        <v>2.3874672772626644</v>
      </c>
      <c r="L63" s="35">
        <v>5.7</v>
      </c>
      <c r="M63" s="34">
        <f t="shared" si="4"/>
        <v>0.39187500000000003</v>
      </c>
      <c r="N63" s="34">
        <f t="shared" si="5"/>
        <v>0.35812009158939967</v>
      </c>
    </row>
    <row r="64" spans="5:14" x14ac:dyDescent="0.35">
      <c r="E64" s="35">
        <v>5.8</v>
      </c>
      <c r="F64" s="34">
        <f t="shared" si="0"/>
        <v>5.8</v>
      </c>
      <c r="G64" s="34">
        <f t="shared" si="1"/>
        <v>2.4083189157584592</v>
      </c>
      <c r="L64" s="35">
        <v>5.8</v>
      </c>
      <c r="M64" s="34">
        <f t="shared" si="4"/>
        <v>0.39874999999999999</v>
      </c>
      <c r="N64" s="34">
        <f t="shared" si="5"/>
        <v>0.36124783736376886</v>
      </c>
    </row>
    <row r="65" spans="5:14" x14ac:dyDescent="0.35">
      <c r="E65" s="35">
        <v>5.9</v>
      </c>
      <c r="F65" s="34">
        <f t="shared" si="0"/>
        <v>5.9</v>
      </c>
      <c r="G65" s="34">
        <f t="shared" si="1"/>
        <v>2.4289915602982237</v>
      </c>
      <c r="L65" s="35">
        <v>5.9</v>
      </c>
      <c r="M65" s="34">
        <f t="shared" si="4"/>
        <v>0.40562500000000007</v>
      </c>
      <c r="N65" s="34">
        <f t="shared" si="5"/>
        <v>0.36434873404473356</v>
      </c>
    </row>
    <row r="66" spans="5:14" x14ac:dyDescent="0.35">
      <c r="E66" s="35">
        <v>6</v>
      </c>
      <c r="F66" s="34">
        <f t="shared" si="0"/>
        <v>6</v>
      </c>
      <c r="G66" s="34">
        <f t="shared" si="1"/>
        <v>2.4494897427831779</v>
      </c>
      <c r="L66" s="35">
        <v>6</v>
      </c>
      <c r="M66" s="34">
        <f t="shared" si="4"/>
        <v>0.41250000000000003</v>
      </c>
      <c r="N66" s="34">
        <f t="shared" si="5"/>
        <v>0.36742346141747667</v>
      </c>
    </row>
    <row r="67" spans="5:14" x14ac:dyDescent="0.35">
      <c r="E67" s="35">
        <v>6.1</v>
      </c>
      <c r="F67" s="34">
        <f t="shared" si="0"/>
        <v>6.1</v>
      </c>
      <c r="G67" s="34">
        <f t="shared" si="1"/>
        <v>2.4698178070456938</v>
      </c>
      <c r="L67" s="35">
        <v>6.1</v>
      </c>
      <c r="M67" s="34">
        <f t="shared" si="4"/>
        <v>0.419375</v>
      </c>
      <c r="N67" s="34">
        <f t="shared" si="5"/>
        <v>0.37047267105685405</v>
      </c>
    </row>
    <row r="68" spans="5:14" x14ac:dyDescent="0.35">
      <c r="E68" s="35">
        <v>6.2</v>
      </c>
      <c r="F68" s="34">
        <f t="shared" si="0"/>
        <v>6.2</v>
      </c>
      <c r="G68" s="34">
        <f t="shared" si="1"/>
        <v>2.4899799195977463</v>
      </c>
      <c r="L68" s="35">
        <v>6.2</v>
      </c>
      <c r="M68" s="34">
        <f t="shared" si="4"/>
        <v>0.42625000000000007</v>
      </c>
      <c r="N68" s="34">
        <f t="shared" si="5"/>
        <v>0.37349698793966196</v>
      </c>
    </row>
    <row r="69" spans="5:14" x14ac:dyDescent="0.35">
      <c r="E69" s="35">
        <v>6.3</v>
      </c>
      <c r="F69" s="34">
        <f t="shared" si="0"/>
        <v>6.3</v>
      </c>
      <c r="G69" s="34">
        <f t="shared" si="1"/>
        <v>2.5099800796022267</v>
      </c>
      <c r="L69" s="35">
        <v>6.3</v>
      </c>
      <c r="M69" s="34">
        <f t="shared" si="4"/>
        <v>0.43312500000000004</v>
      </c>
      <c r="N69" s="34">
        <f t="shared" si="5"/>
        <v>0.37649701194033397</v>
      </c>
    </row>
    <row r="70" spans="5:14" x14ac:dyDescent="0.35">
      <c r="E70" s="35">
        <v>6.4</v>
      </c>
      <c r="F70" s="34">
        <f t="shared" si="0"/>
        <v>6.4</v>
      </c>
      <c r="G70" s="34">
        <f t="shared" si="1"/>
        <v>2.5298221281347035</v>
      </c>
      <c r="L70" s="35">
        <v>6.4</v>
      </c>
      <c r="M70" s="34">
        <f t="shared" si="4"/>
        <v>0.44000000000000006</v>
      </c>
      <c r="N70" s="34">
        <f t="shared" si="5"/>
        <v>0.3794733192202055</v>
      </c>
    </row>
    <row r="71" spans="5:14" x14ac:dyDescent="0.35">
      <c r="E71" s="35">
        <v>6.5</v>
      </c>
      <c r="F71" s="34">
        <f t="shared" ref="F71:F106" si="6">E71</f>
        <v>6.5</v>
      </c>
      <c r="G71" s="34">
        <f t="shared" ref="G71:G106" si="7">SQRT(E71)</f>
        <v>2.5495097567963922</v>
      </c>
      <c r="L71" s="35">
        <v>6.5</v>
      </c>
      <c r="M71" s="34">
        <f t="shared" ref="M71:M102" si="8">$J$7*L71</f>
        <v>0.44687500000000002</v>
      </c>
      <c r="N71" s="34">
        <f t="shared" ref="N71:N106" si="9">$J$6*SQRT(L71)</f>
        <v>0.3824264635194588</v>
      </c>
    </row>
    <row r="72" spans="5:14" x14ac:dyDescent="0.35">
      <c r="E72" s="35">
        <v>6.6</v>
      </c>
      <c r="F72" s="34">
        <f t="shared" si="6"/>
        <v>6.6</v>
      </c>
      <c r="G72" s="34">
        <f t="shared" si="7"/>
        <v>2.5690465157330258</v>
      </c>
      <c r="L72" s="35">
        <v>6.6</v>
      </c>
      <c r="M72" s="34">
        <f t="shared" si="8"/>
        <v>0.45374999999999999</v>
      </c>
      <c r="N72" s="34">
        <f t="shared" si="9"/>
        <v>0.38535697735995383</v>
      </c>
    </row>
    <row r="73" spans="5:14" x14ac:dyDescent="0.35">
      <c r="E73" s="35">
        <v>6.7</v>
      </c>
      <c r="F73" s="34">
        <f t="shared" si="6"/>
        <v>6.7</v>
      </c>
      <c r="G73" s="34">
        <f t="shared" si="7"/>
        <v>2.5884358211089569</v>
      </c>
      <c r="L73" s="35">
        <v>6.7</v>
      </c>
      <c r="M73" s="34">
        <f t="shared" si="8"/>
        <v>0.46062500000000006</v>
      </c>
      <c r="N73" s="34">
        <f t="shared" si="9"/>
        <v>0.38826537316634352</v>
      </c>
    </row>
    <row r="74" spans="5:14" x14ac:dyDescent="0.35">
      <c r="E74" s="35">
        <v>6.8</v>
      </c>
      <c r="F74" s="34">
        <f t="shared" si="6"/>
        <v>6.8</v>
      </c>
      <c r="G74" s="34">
        <f t="shared" si="7"/>
        <v>2.6076809620810595</v>
      </c>
      <c r="L74" s="35">
        <v>6.8</v>
      </c>
      <c r="M74" s="34">
        <f t="shared" si="8"/>
        <v>0.46750000000000003</v>
      </c>
      <c r="N74" s="34">
        <f t="shared" si="9"/>
        <v>0.39115214431215889</v>
      </c>
    </row>
    <row r="75" spans="5:14" x14ac:dyDescent="0.35">
      <c r="E75" s="35">
        <v>6.9</v>
      </c>
      <c r="F75" s="34">
        <f t="shared" si="6"/>
        <v>6.9</v>
      </c>
      <c r="G75" s="34">
        <f t="shared" si="7"/>
        <v>2.6267851073127395</v>
      </c>
      <c r="L75" s="35">
        <v>6.9</v>
      </c>
      <c r="M75" s="34">
        <f t="shared" si="8"/>
        <v>0.47437500000000005</v>
      </c>
      <c r="N75" s="34">
        <f t="shared" si="9"/>
        <v>0.39401776609691092</v>
      </c>
    </row>
    <row r="76" spans="5:14" x14ac:dyDescent="0.35">
      <c r="E76" s="35">
        <v>7</v>
      </c>
      <c r="F76" s="34">
        <f t="shared" si="6"/>
        <v>7</v>
      </c>
      <c r="G76" s="34">
        <f t="shared" si="7"/>
        <v>2.6457513110645907</v>
      </c>
      <c r="L76" s="35">
        <v>7</v>
      </c>
      <c r="M76" s="34">
        <f t="shared" si="8"/>
        <v>0.48125000000000007</v>
      </c>
      <c r="N76" s="34">
        <f t="shared" si="9"/>
        <v>0.3968626966596886</v>
      </c>
    </row>
    <row r="77" spans="5:14" x14ac:dyDescent="0.35">
      <c r="E77" s="35">
        <v>7.1</v>
      </c>
      <c r="F77" s="34">
        <f t="shared" si="6"/>
        <v>7.1</v>
      </c>
      <c r="G77" s="34">
        <f t="shared" si="7"/>
        <v>2.6645825188948455</v>
      </c>
      <c r="L77" s="35">
        <v>7.1</v>
      </c>
      <c r="M77" s="34">
        <f t="shared" si="8"/>
        <v>0.48812500000000003</v>
      </c>
      <c r="N77" s="34">
        <f t="shared" si="9"/>
        <v>0.39968737783422681</v>
      </c>
    </row>
    <row r="78" spans="5:14" x14ac:dyDescent="0.35">
      <c r="E78" s="35">
        <v>7.2</v>
      </c>
      <c r="F78" s="34">
        <f t="shared" si="6"/>
        <v>7.2</v>
      </c>
      <c r="G78" s="34">
        <f t="shared" si="7"/>
        <v>2.6832815729997477</v>
      </c>
      <c r="L78" s="35">
        <v>7.2</v>
      </c>
      <c r="M78" s="34">
        <f t="shared" si="8"/>
        <v>0.49500000000000005</v>
      </c>
      <c r="N78" s="34">
        <f t="shared" si="9"/>
        <v>0.40249223594996214</v>
      </c>
    </row>
    <row r="79" spans="5:14" x14ac:dyDescent="0.35">
      <c r="E79" s="35">
        <v>7.3</v>
      </c>
      <c r="F79" s="34">
        <f t="shared" si="6"/>
        <v>7.3</v>
      </c>
      <c r="G79" s="34">
        <f t="shared" si="7"/>
        <v>2.7018512172212592</v>
      </c>
      <c r="L79" s="35">
        <v>7.3</v>
      </c>
      <c r="M79" s="34">
        <f t="shared" si="8"/>
        <v>0.50187500000000007</v>
      </c>
      <c r="N79" s="34">
        <f t="shared" si="9"/>
        <v>0.40527768258318886</v>
      </c>
    </row>
    <row r="80" spans="5:14" x14ac:dyDescent="0.35">
      <c r="E80" s="35">
        <v>7.4</v>
      </c>
      <c r="F80" s="34">
        <f t="shared" si="6"/>
        <v>7.4</v>
      </c>
      <c r="G80" s="34">
        <f t="shared" si="7"/>
        <v>2.7202941017470885</v>
      </c>
      <c r="L80" s="35">
        <v>7.4</v>
      </c>
      <c r="M80" s="34">
        <f t="shared" si="8"/>
        <v>0.50875000000000004</v>
      </c>
      <c r="N80" s="34">
        <f t="shared" si="9"/>
        <v>0.40804411526206325</v>
      </c>
    </row>
    <row r="81" spans="5:14" x14ac:dyDescent="0.35">
      <c r="E81" s="35">
        <v>7.5</v>
      </c>
      <c r="F81" s="34">
        <f t="shared" si="6"/>
        <v>7.5</v>
      </c>
      <c r="G81" s="34">
        <f t="shared" si="7"/>
        <v>2.7386127875258306</v>
      </c>
      <c r="L81" s="35">
        <v>7.5</v>
      </c>
      <c r="M81" s="34">
        <f t="shared" si="8"/>
        <v>0.515625</v>
      </c>
      <c r="N81" s="34">
        <f t="shared" si="9"/>
        <v>0.41079191812887456</v>
      </c>
    </row>
    <row r="82" spans="5:14" x14ac:dyDescent="0.35">
      <c r="E82" s="35">
        <v>7.6</v>
      </c>
      <c r="F82" s="34">
        <f t="shared" si="6"/>
        <v>7.6</v>
      </c>
      <c r="G82" s="34">
        <f t="shared" si="7"/>
        <v>2.7568097504180442</v>
      </c>
      <c r="L82" s="35">
        <v>7.6</v>
      </c>
      <c r="M82" s="34">
        <f t="shared" si="8"/>
        <v>0.52249999999999996</v>
      </c>
      <c r="N82" s="34">
        <f t="shared" si="9"/>
        <v>0.41352146256270661</v>
      </c>
    </row>
    <row r="83" spans="5:14" x14ac:dyDescent="0.35">
      <c r="E83" s="35">
        <v>7.7</v>
      </c>
      <c r="F83" s="34">
        <f t="shared" si="6"/>
        <v>7.7</v>
      </c>
      <c r="G83" s="34">
        <f t="shared" si="7"/>
        <v>2.7748873851023217</v>
      </c>
      <c r="L83" s="35">
        <v>7.7</v>
      </c>
      <c r="M83" s="34">
        <f t="shared" si="8"/>
        <v>0.52937500000000004</v>
      </c>
      <c r="N83" s="34">
        <f t="shared" si="9"/>
        <v>0.41623310776534822</v>
      </c>
    </row>
    <row r="84" spans="5:14" x14ac:dyDescent="0.35">
      <c r="E84" s="35">
        <v>7.8</v>
      </c>
      <c r="F84" s="34">
        <f t="shared" si="6"/>
        <v>7.8</v>
      </c>
      <c r="G84" s="34">
        <f t="shared" si="7"/>
        <v>2.7928480087537881</v>
      </c>
      <c r="L84" s="35">
        <v>7.8</v>
      </c>
      <c r="M84" s="34">
        <f t="shared" si="8"/>
        <v>0.53625</v>
      </c>
      <c r="N84" s="34">
        <f t="shared" si="9"/>
        <v>0.41892720131306821</v>
      </c>
    </row>
    <row r="85" spans="5:14" x14ac:dyDescent="0.35">
      <c r="E85" s="35">
        <v>7.9</v>
      </c>
      <c r="F85" s="34">
        <f t="shared" si="6"/>
        <v>7.9</v>
      </c>
      <c r="G85" s="34">
        <f t="shared" si="7"/>
        <v>2.8106938645110393</v>
      </c>
      <c r="L85" s="35">
        <v>7.9</v>
      </c>
      <c r="M85" s="34">
        <f t="shared" si="8"/>
        <v>0.54312500000000008</v>
      </c>
      <c r="N85" s="34">
        <f t="shared" si="9"/>
        <v>0.42160407967665586</v>
      </c>
    </row>
    <row r="86" spans="5:14" x14ac:dyDescent="0.35">
      <c r="E86" s="35">
        <v>8</v>
      </c>
      <c r="F86" s="34">
        <f t="shared" si="6"/>
        <v>8</v>
      </c>
      <c r="G86" s="34">
        <f t="shared" si="7"/>
        <v>2.8284271247461903</v>
      </c>
      <c r="L86" s="35">
        <v>8</v>
      </c>
      <c r="M86" s="34">
        <f t="shared" si="8"/>
        <v>0.55000000000000004</v>
      </c>
      <c r="N86" s="34">
        <f t="shared" si="9"/>
        <v>0.42426406871192851</v>
      </c>
    </row>
    <row r="87" spans="5:14" x14ac:dyDescent="0.35">
      <c r="E87" s="35">
        <v>8.1</v>
      </c>
      <c r="F87" s="34">
        <f t="shared" si="6"/>
        <v>8.1</v>
      </c>
      <c r="G87" s="34">
        <f t="shared" si="7"/>
        <v>2.8460498941515415</v>
      </c>
      <c r="L87" s="35">
        <v>8.1</v>
      </c>
      <c r="M87" s="34">
        <f t="shared" si="8"/>
        <v>0.55687500000000001</v>
      </c>
      <c r="N87" s="34">
        <f t="shared" si="9"/>
        <v>0.42690748412273122</v>
      </c>
    </row>
    <row r="88" spans="5:14" x14ac:dyDescent="0.35">
      <c r="E88" s="35">
        <v>8.1999999999999993</v>
      </c>
      <c r="F88" s="34">
        <f t="shared" si="6"/>
        <v>8.1999999999999993</v>
      </c>
      <c r="G88" s="34">
        <f t="shared" si="7"/>
        <v>2.8635642126552705</v>
      </c>
      <c r="L88" s="35">
        <v>8.1999999999999993</v>
      </c>
      <c r="M88" s="34">
        <f t="shared" si="8"/>
        <v>0.56374999999999997</v>
      </c>
      <c r="N88" s="34">
        <f t="shared" si="9"/>
        <v>0.42953463189829055</v>
      </c>
    </row>
    <row r="89" spans="5:14" x14ac:dyDescent="0.35">
      <c r="E89" s="35">
        <v>8.3000000000000007</v>
      </c>
      <c r="F89" s="34">
        <f t="shared" si="6"/>
        <v>8.3000000000000007</v>
      </c>
      <c r="G89" s="34">
        <f t="shared" si="7"/>
        <v>2.8809720581775866</v>
      </c>
      <c r="L89" s="35">
        <v>8.3000000000000007</v>
      </c>
      <c r="M89" s="34">
        <f t="shared" si="8"/>
        <v>0.57062500000000005</v>
      </c>
      <c r="N89" s="34">
        <f t="shared" si="9"/>
        <v>0.43214580872663799</v>
      </c>
    </row>
    <row r="90" spans="5:14" x14ac:dyDescent="0.35">
      <c r="E90" s="35">
        <v>8.4</v>
      </c>
      <c r="F90" s="34">
        <f t="shared" si="6"/>
        <v>8.4</v>
      </c>
      <c r="G90" s="34">
        <f t="shared" si="7"/>
        <v>2.8982753492378879</v>
      </c>
      <c r="L90" s="35">
        <v>8.4</v>
      </c>
      <c r="M90" s="34">
        <f t="shared" si="8"/>
        <v>0.57750000000000012</v>
      </c>
      <c r="N90" s="34">
        <f t="shared" si="9"/>
        <v>0.43474130238568315</v>
      </c>
    </row>
    <row r="91" spans="5:14" x14ac:dyDescent="0.35">
      <c r="E91" s="35">
        <v>8.5</v>
      </c>
      <c r="F91" s="34">
        <f t="shared" si="6"/>
        <v>8.5</v>
      </c>
      <c r="G91" s="34">
        <f t="shared" si="7"/>
        <v>2.9154759474226504</v>
      </c>
      <c r="L91" s="35">
        <v>8.5</v>
      </c>
      <c r="M91" s="34">
        <f t="shared" si="8"/>
        <v>0.58437500000000009</v>
      </c>
      <c r="N91" s="34">
        <f t="shared" si="9"/>
        <v>0.43732139211339754</v>
      </c>
    </row>
    <row r="92" spans="5:14" x14ac:dyDescent="0.35">
      <c r="E92" s="35">
        <v>8.6</v>
      </c>
      <c r="F92" s="34">
        <f t="shared" si="6"/>
        <v>8.6</v>
      </c>
      <c r="G92" s="34">
        <f t="shared" si="7"/>
        <v>2.9325756597230361</v>
      </c>
      <c r="L92" s="35">
        <v>8.6</v>
      </c>
      <c r="M92" s="34">
        <f t="shared" si="8"/>
        <v>0.59125000000000005</v>
      </c>
      <c r="N92" s="34">
        <f t="shared" si="9"/>
        <v>0.43988634895845541</v>
      </c>
    </row>
    <row r="93" spans="5:14" x14ac:dyDescent="0.35">
      <c r="E93" s="35">
        <v>8.6999999999999993</v>
      </c>
      <c r="F93" s="34">
        <f t="shared" si="6"/>
        <v>8.6999999999999993</v>
      </c>
      <c r="G93" s="34">
        <f t="shared" si="7"/>
        <v>2.9495762407505248</v>
      </c>
      <c r="L93" s="35">
        <v>8.6999999999999993</v>
      </c>
      <c r="M93" s="34">
        <f t="shared" si="8"/>
        <v>0.59812500000000002</v>
      </c>
      <c r="N93" s="34">
        <f t="shared" si="9"/>
        <v>0.44243643611257871</v>
      </c>
    </row>
    <row r="94" spans="5:14" x14ac:dyDescent="0.35">
      <c r="E94" s="35">
        <v>8.8000000000000007</v>
      </c>
      <c r="F94" s="34">
        <f t="shared" si="6"/>
        <v>8.8000000000000007</v>
      </c>
      <c r="G94" s="34">
        <f t="shared" si="7"/>
        <v>2.9664793948382653</v>
      </c>
      <c r="L94" s="35">
        <v>8.8000000000000007</v>
      </c>
      <c r="M94" s="34">
        <f t="shared" si="8"/>
        <v>0.60500000000000009</v>
      </c>
      <c r="N94" s="34">
        <f t="shared" si="9"/>
        <v>0.44497190922573976</v>
      </c>
    </row>
    <row r="95" spans="5:14" x14ac:dyDescent="0.35">
      <c r="E95" s="35">
        <v>8.9</v>
      </c>
      <c r="F95" s="34">
        <f t="shared" si="6"/>
        <v>8.9</v>
      </c>
      <c r="G95" s="34">
        <f t="shared" si="7"/>
        <v>2.9832867780352594</v>
      </c>
      <c r="L95" s="35">
        <v>8.9</v>
      </c>
      <c r="M95" s="34">
        <f t="shared" si="8"/>
        <v>0.61187500000000006</v>
      </c>
      <c r="N95" s="34">
        <f t="shared" si="9"/>
        <v>0.4474930167052889</v>
      </c>
    </row>
    <row r="96" spans="5:14" x14ac:dyDescent="0.35">
      <c r="E96" s="35">
        <v>9</v>
      </c>
      <c r="F96" s="34">
        <f t="shared" si="6"/>
        <v>9</v>
      </c>
      <c r="G96" s="34">
        <f t="shared" si="7"/>
        <v>3</v>
      </c>
      <c r="L96" s="35">
        <v>9</v>
      </c>
      <c r="M96" s="34">
        <f t="shared" si="8"/>
        <v>0.61875000000000002</v>
      </c>
      <c r="N96" s="34">
        <f t="shared" si="9"/>
        <v>0.44999999999999996</v>
      </c>
    </row>
    <row r="97" spans="5:14" x14ac:dyDescent="0.35">
      <c r="E97" s="35">
        <v>9.1</v>
      </c>
      <c r="F97" s="34">
        <f t="shared" si="6"/>
        <v>9.1</v>
      </c>
      <c r="G97" s="34">
        <f t="shared" si="7"/>
        <v>3.0166206257996713</v>
      </c>
      <c r="L97" s="35">
        <v>9.1</v>
      </c>
      <c r="M97" s="34">
        <f t="shared" si="8"/>
        <v>0.62562499999999999</v>
      </c>
      <c r="N97" s="34">
        <f t="shared" si="9"/>
        <v>0.45249309386995068</v>
      </c>
    </row>
    <row r="98" spans="5:14" x14ac:dyDescent="0.35">
      <c r="E98" s="35">
        <v>9.1999999999999993</v>
      </c>
      <c r="F98" s="34">
        <f t="shared" si="6"/>
        <v>9.1999999999999993</v>
      </c>
      <c r="G98" s="34">
        <f t="shared" si="7"/>
        <v>3.03315017762062</v>
      </c>
      <c r="L98" s="35">
        <v>9.1999999999999993</v>
      </c>
      <c r="M98" s="34">
        <f t="shared" si="8"/>
        <v>0.63249999999999995</v>
      </c>
      <c r="N98" s="34">
        <f t="shared" si="9"/>
        <v>0.45497252664309296</v>
      </c>
    </row>
    <row r="99" spans="5:14" x14ac:dyDescent="0.35">
      <c r="E99" s="35">
        <v>9.3000000000000007</v>
      </c>
      <c r="F99" s="34">
        <f t="shared" si="6"/>
        <v>9.3000000000000007</v>
      </c>
      <c r="G99" s="34">
        <f t="shared" si="7"/>
        <v>3.0495901363953815</v>
      </c>
      <c r="L99" s="35">
        <v>9.3000000000000007</v>
      </c>
      <c r="M99" s="34">
        <f t="shared" si="8"/>
        <v>0.63937500000000014</v>
      </c>
      <c r="N99" s="34">
        <f t="shared" si="9"/>
        <v>0.45743852045930722</v>
      </c>
    </row>
    <row r="100" spans="5:14" x14ac:dyDescent="0.35">
      <c r="E100" s="35">
        <v>9.4</v>
      </c>
      <c r="F100" s="34">
        <f t="shared" si="6"/>
        <v>9.4</v>
      </c>
      <c r="G100" s="34">
        <f t="shared" si="7"/>
        <v>3.0659419433511785</v>
      </c>
      <c r="L100" s="35">
        <v>9.4</v>
      </c>
      <c r="M100" s="34">
        <f t="shared" si="8"/>
        <v>0.6462500000000001</v>
      </c>
      <c r="N100" s="34">
        <f t="shared" si="9"/>
        <v>0.45989129150267677</v>
      </c>
    </row>
    <row r="101" spans="5:14" x14ac:dyDescent="0.35">
      <c r="E101" s="35">
        <v>9.5</v>
      </c>
      <c r="F101" s="34">
        <f t="shared" si="6"/>
        <v>9.5</v>
      </c>
      <c r="G101" s="34">
        <f t="shared" si="7"/>
        <v>3.082207001484488</v>
      </c>
      <c r="L101" s="35">
        <v>9.5</v>
      </c>
      <c r="M101" s="34">
        <f t="shared" si="8"/>
        <v>0.65312500000000007</v>
      </c>
      <c r="N101" s="34">
        <f t="shared" si="9"/>
        <v>0.46233105022267318</v>
      </c>
    </row>
    <row r="102" spans="5:14" x14ac:dyDescent="0.35">
      <c r="E102" s="35">
        <v>9.6</v>
      </c>
      <c r="F102" s="34">
        <f t="shared" si="6"/>
        <v>9.6</v>
      </c>
      <c r="G102" s="34">
        <f t="shared" si="7"/>
        <v>3.0983866769659336</v>
      </c>
      <c r="L102" s="35">
        <v>9.6</v>
      </c>
      <c r="M102" s="34">
        <f t="shared" si="8"/>
        <v>0.66</v>
      </c>
      <c r="N102" s="34">
        <f t="shared" si="9"/>
        <v>0.46475800154489</v>
      </c>
    </row>
    <row r="103" spans="5:14" x14ac:dyDescent="0.35">
      <c r="E103" s="35">
        <v>9.6999999999999993</v>
      </c>
      <c r="F103" s="34">
        <f t="shared" si="6"/>
        <v>9.6999999999999993</v>
      </c>
      <c r="G103" s="34">
        <f t="shared" si="7"/>
        <v>3.1144823004794873</v>
      </c>
      <c r="L103" s="35">
        <v>9.6999999999999993</v>
      </c>
      <c r="M103" s="34">
        <f t="shared" ref="M103:M106" si="10">$J$7*L103</f>
        <v>0.666875</v>
      </c>
      <c r="N103" s="34">
        <f t="shared" si="9"/>
        <v>0.46717234507192307</v>
      </c>
    </row>
    <row r="104" spans="5:14" x14ac:dyDescent="0.35">
      <c r="E104" s="35">
        <v>9.8000000000000007</v>
      </c>
      <c r="F104" s="34">
        <f t="shared" si="6"/>
        <v>9.8000000000000007</v>
      </c>
      <c r="G104" s="34">
        <f t="shared" si="7"/>
        <v>3.1304951684997055</v>
      </c>
      <c r="L104" s="35">
        <v>9.8000000000000007</v>
      </c>
      <c r="M104" s="34">
        <f t="shared" si="10"/>
        <v>0.67375000000000007</v>
      </c>
      <c r="N104" s="34">
        <f t="shared" si="9"/>
        <v>0.46957427527495582</v>
      </c>
    </row>
    <row r="105" spans="5:14" x14ac:dyDescent="0.35">
      <c r="E105" s="35">
        <v>9.9</v>
      </c>
      <c r="F105" s="34">
        <f t="shared" si="6"/>
        <v>9.9</v>
      </c>
      <c r="G105" s="34">
        <f t="shared" si="7"/>
        <v>3.1464265445104549</v>
      </c>
      <c r="L105" s="35">
        <v>9.9</v>
      </c>
      <c r="M105" s="34">
        <f t="shared" si="10"/>
        <v>0.68062500000000004</v>
      </c>
      <c r="N105" s="34">
        <f t="shared" si="9"/>
        <v>0.47196398167656822</v>
      </c>
    </row>
    <row r="106" spans="5:14" x14ac:dyDescent="0.35">
      <c r="E106" s="35">
        <v>10</v>
      </c>
      <c r="F106" s="34">
        <f t="shared" si="6"/>
        <v>10</v>
      </c>
      <c r="G106" s="34">
        <f t="shared" si="7"/>
        <v>3.1622776601683795</v>
      </c>
      <c r="L106" s="35">
        <v>10</v>
      </c>
      <c r="M106" s="34">
        <f t="shared" si="10"/>
        <v>0.6875</v>
      </c>
      <c r="N106" s="34">
        <f t="shared" si="9"/>
        <v>0.47434164902525688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F7C4-C85E-4484-B943-3818A9BBC6BD}">
  <dimension ref="A1:L66"/>
  <sheetViews>
    <sheetView showGridLines="0" zoomScale="150" zoomScaleNormal="150" workbookViewId="0">
      <selection activeCell="F19" sqref="F19"/>
    </sheetView>
  </sheetViews>
  <sheetFormatPr baseColWidth="10" defaultColWidth="8.90625" defaultRowHeight="14.5" x14ac:dyDescent="0.35"/>
  <cols>
    <col min="1" max="1" width="3.453125" style="37" customWidth="1"/>
    <col min="2" max="2" width="17.90625" style="37" customWidth="1"/>
    <col min="3" max="3" width="11.7265625" style="37" customWidth="1"/>
    <col min="4" max="4" width="4.6328125" style="37" customWidth="1"/>
    <col min="5" max="6" width="24.6328125" style="37" customWidth="1"/>
    <col min="7" max="7" width="4.6328125" style="37" customWidth="1"/>
    <col min="8" max="9" width="24.6328125" style="37" customWidth="1"/>
    <col min="10" max="10" width="4.6328125" style="37" customWidth="1"/>
    <col min="11" max="12" width="24.6328125" style="37" customWidth="1"/>
    <col min="13" max="15" width="8.90625" style="37"/>
    <col min="16" max="16" width="19" style="37" customWidth="1"/>
    <col min="17" max="16384" width="8.90625" style="37"/>
  </cols>
  <sheetData>
    <row r="1" spans="1:12" ht="18.5" x14ac:dyDescent="0.35">
      <c r="A1" s="36" t="s">
        <v>65</v>
      </c>
    </row>
    <row r="2" spans="1:12" x14ac:dyDescent="0.35">
      <c r="A2" s="38"/>
    </row>
    <row r="3" spans="1:12" ht="28.75" customHeight="1" x14ac:dyDescent="0.35">
      <c r="A3" s="38"/>
      <c r="B3" s="38" t="s">
        <v>21</v>
      </c>
      <c r="E3" s="66" t="s">
        <v>57</v>
      </c>
      <c r="F3" s="66"/>
      <c r="H3" s="66" t="s">
        <v>58</v>
      </c>
      <c r="I3" s="67"/>
      <c r="K3" s="66" t="s">
        <v>59</v>
      </c>
      <c r="L3" s="67"/>
    </row>
    <row r="5" spans="1:12" ht="34.75" customHeight="1" x14ac:dyDescent="0.35">
      <c r="B5" s="39" t="s">
        <v>52</v>
      </c>
      <c r="C5" s="40">
        <v>100</v>
      </c>
      <c r="E5" s="32" t="s">
        <v>53</v>
      </c>
      <c r="F5" s="15" t="s">
        <v>19</v>
      </c>
      <c r="H5" s="15" t="s">
        <v>54</v>
      </c>
      <c r="I5" s="31" t="s">
        <v>55</v>
      </c>
      <c r="J5" s="51"/>
      <c r="K5" s="33" t="s">
        <v>56</v>
      </c>
      <c r="L5" s="31" t="s">
        <v>55</v>
      </c>
    </row>
    <row r="6" spans="1:12" x14ac:dyDescent="0.35">
      <c r="B6" s="39" t="s">
        <v>16</v>
      </c>
      <c r="C6" s="41">
        <v>10</v>
      </c>
      <c r="E6" s="23">
        <v>0</v>
      </c>
      <c r="F6" s="19">
        <f t="shared" ref="F6:F16" si="0">($C$10 - ($C$11^2)/2)*E6 - _xlfn.NORM.S.INV(0.5 + $C$15/2)*$C$11*SQRT(E6)</f>
        <v>0</v>
      </c>
      <c r="H6" s="43">
        <v>0</v>
      </c>
      <c r="I6" s="23" t="str">
        <f t="shared" ref="I6:I14" si="1">IF((H6 - 0.5*$C$11^2) &lt;= 0, "Never", ((_xlfn.NORM.S.INV(0.5 + $C$15/2)*$C$11) / (H6 - 0.5*$C$11^2))^2)</f>
        <v>Never</v>
      </c>
      <c r="K6" s="43">
        <v>0</v>
      </c>
      <c r="L6" s="52">
        <f>IF($K6&gt;=40%, "Never", ((_xlfn.NORM.S.INV(0.5 + $C$15/2)*K6) / ($C$10 - 0.5*K6^2))^2)</f>
        <v>0</v>
      </c>
    </row>
    <row r="7" spans="1:12" x14ac:dyDescent="0.35">
      <c r="B7" s="42"/>
      <c r="E7" s="23">
        <v>1</v>
      </c>
      <c r="F7" s="19">
        <f t="shared" si="0"/>
        <v>-7.4374787971929202E-2</v>
      </c>
      <c r="H7" s="43">
        <v>0.01</v>
      </c>
      <c r="I7" s="23" t="str">
        <f t="shared" si="1"/>
        <v>Never</v>
      </c>
      <c r="K7" s="43">
        <v>0.01</v>
      </c>
      <c r="L7" s="52">
        <f t="shared" ref="L7:L56" si="2">IF($K7&gt;=40%, "Never", ((_xlfn.NORM.S.INV(0.5 + $C$15/2)*K7) / ($C$10 - 0.5*K7^2))^2)</f>
        <v>1.4243288082436481E-2</v>
      </c>
    </row>
    <row r="8" spans="1:12" x14ac:dyDescent="0.35">
      <c r="B8" s="38" t="s">
        <v>20</v>
      </c>
      <c r="E8" s="23">
        <v>2</v>
      </c>
      <c r="F8" s="19">
        <f t="shared" si="0"/>
        <v>-6.4909016261675917E-2</v>
      </c>
      <c r="H8" s="43">
        <v>0.02</v>
      </c>
      <c r="I8" s="18">
        <f t="shared" si="1"/>
        <v>267.55532972420821</v>
      </c>
      <c r="K8" s="43">
        <v>0.02</v>
      </c>
      <c r="L8" s="52">
        <f t="shared" si="2"/>
        <v>5.7187538414428439E-2</v>
      </c>
    </row>
    <row r="9" spans="1:12" x14ac:dyDescent="0.35">
      <c r="E9" s="23">
        <v>3</v>
      </c>
      <c r="F9" s="19">
        <f t="shared" si="0"/>
        <v>-4.1649404589904293E-2</v>
      </c>
      <c r="H9" s="43">
        <v>0.03</v>
      </c>
      <c r="I9" s="18">
        <f t="shared" si="1"/>
        <v>58.267605139938681</v>
      </c>
      <c r="K9" s="43">
        <v>0.03</v>
      </c>
      <c r="L9" s="52">
        <f t="shared" si="2"/>
        <v>0.12948198122300728</v>
      </c>
    </row>
    <row r="10" spans="1:12" x14ac:dyDescent="0.35">
      <c r="B10" s="44" t="s">
        <v>14</v>
      </c>
      <c r="C10" s="45">
        <v>0.08</v>
      </c>
      <c r="E10" s="23">
        <v>4</v>
      </c>
      <c r="F10" s="19">
        <f t="shared" si="0"/>
        <v>-1.1249575943858392E-2</v>
      </c>
      <c r="H10" s="43">
        <v>0.04</v>
      </c>
      <c r="I10" s="18">
        <f t="shared" si="1"/>
        <v>24.7830078572518</v>
      </c>
      <c r="K10" s="43">
        <v>0.04</v>
      </c>
      <c r="L10" s="52">
        <f t="shared" si="2"/>
        <v>0.23222919352911486</v>
      </c>
    </row>
    <row r="11" spans="1:12" x14ac:dyDescent="0.35">
      <c r="B11" s="39" t="s">
        <v>15</v>
      </c>
      <c r="C11" s="45">
        <v>0.15</v>
      </c>
      <c r="E11" s="23">
        <v>5</v>
      </c>
      <c r="F11" s="19">
        <f t="shared" si="0"/>
        <v>2.3713244829522029E-2</v>
      </c>
      <c r="H11" s="43">
        <v>0.05</v>
      </c>
      <c r="I11" s="18">
        <f t="shared" si="1"/>
        <v>13.642259267935689</v>
      </c>
      <c r="K11" s="43">
        <v>0.05</v>
      </c>
      <c r="L11" s="52">
        <f t="shared" si="2"/>
        <v>0.3670169132019318</v>
      </c>
    </row>
    <row r="12" spans="1:12" x14ac:dyDescent="0.35">
      <c r="E12" s="23">
        <v>6</v>
      </c>
      <c r="F12" s="19">
        <f t="shared" si="0"/>
        <v>6.1917299924742264E-2</v>
      </c>
      <c r="H12" s="43">
        <v>0.06</v>
      </c>
      <c r="I12" s="18">
        <f t="shared" si="1"/>
        <v>8.6194682159672595</v>
      </c>
      <c r="K12" s="43">
        <v>0.06</v>
      </c>
      <c r="L12" s="52">
        <f t="shared" si="2"/>
        <v>0.53596470279523789</v>
      </c>
    </row>
    <row r="13" spans="1:12" x14ac:dyDescent="0.35">
      <c r="B13" s="38" t="s">
        <v>17</v>
      </c>
      <c r="E13" s="23">
        <v>7</v>
      </c>
      <c r="F13" s="19">
        <f t="shared" si="0"/>
        <v>0.10257740457742681</v>
      </c>
      <c r="H13" s="43">
        <v>7.0000000000000007E-2</v>
      </c>
      <c r="I13" s="18">
        <f t="shared" si="1"/>
        <v>5.9349077213608856</v>
      </c>
      <c r="K13" s="43">
        <v>7.0000000000000007E-2</v>
      </c>
      <c r="L13" s="52">
        <f t="shared" si="2"/>
        <v>0.74178777254026029</v>
      </c>
    </row>
    <row r="14" spans="1:12" x14ac:dyDescent="0.35">
      <c r="E14" s="23">
        <v>8</v>
      </c>
      <c r="F14" s="19">
        <f t="shared" si="0"/>
        <v>0.14518196747664819</v>
      </c>
      <c r="H14" s="46">
        <v>0.08</v>
      </c>
      <c r="I14" s="47">
        <f t="shared" si="1"/>
        <v>4.3339541013177527</v>
      </c>
      <c r="K14" s="43">
        <v>0.08</v>
      </c>
      <c r="L14" s="52">
        <f t="shared" si="2"/>
        <v>0.98788121778596127</v>
      </c>
    </row>
    <row r="15" spans="1:12" x14ac:dyDescent="0.35">
      <c r="B15" s="39" t="s">
        <v>18</v>
      </c>
      <c r="C15" s="45">
        <v>0.66</v>
      </c>
      <c r="E15" s="23">
        <v>9</v>
      </c>
      <c r="F15" s="19">
        <f t="shared" si="0"/>
        <v>0.18937563608421237</v>
      </c>
      <c r="H15" s="43">
        <v>0.09</v>
      </c>
      <c r="I15" s="18">
        <f t="shared" ref="I15:I16" si="3">IF((H15 - 0.5*$C$11^2) &lt;= 0, "Never", ((_xlfn.NORM.S.INV(0.5 + $C$15/2)*$C$11) / (H15 - 0.5*$C$11^2))^2)</f>
        <v>3.3031522188173854</v>
      </c>
      <c r="K15" s="43">
        <v>0.09</v>
      </c>
      <c r="L15" s="52">
        <f t="shared" si="2"/>
        <v>1.2784291275658193</v>
      </c>
    </row>
    <row r="16" spans="1:12" x14ac:dyDescent="0.35">
      <c r="E16" s="23">
        <v>10</v>
      </c>
      <c r="F16" s="19">
        <f t="shared" si="0"/>
        <v>0.23489968038003228</v>
      </c>
      <c r="H16" s="43">
        <v>0.1</v>
      </c>
      <c r="I16" s="18">
        <f t="shared" si="3"/>
        <v>2.6007163571684582</v>
      </c>
      <c r="K16" s="43">
        <v>0.1</v>
      </c>
      <c r="L16" s="52">
        <f t="shared" si="2"/>
        <v>1.6185445872205195</v>
      </c>
    </row>
    <row r="17" spans="3:12" x14ac:dyDescent="0.35">
      <c r="K17" s="43">
        <v>0.11</v>
      </c>
      <c r="L17" s="52">
        <f t="shared" si="2"/>
        <v>2.0144486816823233</v>
      </c>
    </row>
    <row r="18" spans="3:12" x14ac:dyDescent="0.35">
      <c r="E18" s="15" t="s">
        <v>26</v>
      </c>
      <c r="F18" s="18">
        <f>((_xlfn.NORM.S.INV(0.5+$C$15/2)*$C$11)/($C$10-0.5*$C$11^2))^2</f>
        <v>4.3339541013177527</v>
      </c>
      <c r="H18" s="15" t="s">
        <v>27</v>
      </c>
      <c r="I18" s="19">
        <f>$C$11^2/2</f>
        <v>1.125E-2</v>
      </c>
      <c r="K18" s="43">
        <v>0.12</v>
      </c>
      <c r="L18" s="52">
        <f t="shared" si="2"/>
        <v>2.4736994242252979</v>
      </c>
    </row>
    <row r="19" spans="3:12" x14ac:dyDescent="0.35">
      <c r="K19" s="43">
        <v>0.13</v>
      </c>
      <c r="L19" s="52">
        <f t="shared" si="2"/>
        <v>3.0054854023033082</v>
      </c>
    </row>
    <row r="20" spans="3:12" ht="14.5" customHeight="1" x14ac:dyDescent="0.35">
      <c r="E20" s="60" t="s">
        <v>60</v>
      </c>
      <c r="F20" s="61"/>
      <c r="H20" s="60" t="s">
        <v>61</v>
      </c>
      <c r="I20" s="61"/>
      <c r="K20" s="43">
        <v>0.14000000000000001</v>
      </c>
      <c r="L20" s="52">
        <f t="shared" si="2"/>
        <v>3.6210043088339843</v>
      </c>
    </row>
    <row r="21" spans="3:12" ht="14.5" customHeight="1" x14ac:dyDescent="0.35">
      <c r="E21" s="62"/>
      <c r="F21" s="63"/>
      <c r="H21" s="62"/>
      <c r="I21" s="63"/>
      <c r="K21" s="46">
        <v>0.15</v>
      </c>
      <c r="L21" s="53">
        <f t="shared" si="2"/>
        <v>4.3339541013177527</v>
      </c>
    </row>
    <row r="22" spans="3:12" x14ac:dyDescent="0.35">
      <c r="E22" s="62"/>
      <c r="F22" s="63"/>
      <c r="H22" s="64"/>
      <c r="I22" s="65"/>
      <c r="K22" s="43">
        <v>0.16</v>
      </c>
      <c r="L22" s="52">
        <f t="shared" si="2"/>
        <v>5.1611753419021671</v>
      </c>
    </row>
    <row r="23" spans="3:12" x14ac:dyDescent="0.35">
      <c r="C23" s="48"/>
      <c r="E23" s="64"/>
      <c r="F23" s="65"/>
      <c r="K23" s="43">
        <v>0.17</v>
      </c>
      <c r="L23" s="52">
        <f t="shared" si="2"/>
        <v>6.12349891483343</v>
      </c>
    </row>
    <row r="24" spans="3:12" x14ac:dyDescent="0.35">
      <c r="H24" s="54" t="s">
        <v>62</v>
      </c>
      <c r="I24" s="55"/>
      <c r="K24" s="43">
        <v>0.18</v>
      </c>
      <c r="L24" s="52">
        <f t="shared" si="2"/>
        <v>7.2468762841594421</v>
      </c>
    </row>
    <row r="25" spans="3:12" ht="15.5" x14ac:dyDescent="0.35">
      <c r="E25" s="49"/>
      <c r="H25" s="56"/>
      <c r="I25" s="57"/>
      <c r="K25" s="43">
        <v>0.19</v>
      </c>
      <c r="L25" s="52">
        <f t="shared" si="2"/>
        <v>8.5639036986000896</v>
      </c>
    </row>
    <row r="26" spans="3:12" x14ac:dyDescent="0.35">
      <c r="H26" s="58"/>
      <c r="I26" s="59"/>
      <c r="K26" s="43">
        <v>0.2</v>
      </c>
      <c r="L26" s="52">
        <f t="shared" si="2"/>
        <v>10.115903670128246</v>
      </c>
    </row>
    <row r="27" spans="3:12" x14ac:dyDescent="0.35">
      <c r="K27" s="43">
        <v>0.21</v>
      </c>
      <c r="L27" s="52">
        <f t="shared" si="2"/>
        <v>11.955807211369477</v>
      </c>
    </row>
    <row r="28" spans="3:12" x14ac:dyDescent="0.35">
      <c r="K28" s="43">
        <v>0.22</v>
      </c>
      <c r="L28" s="52">
        <f t="shared" si="2"/>
        <v>14.152206545097902</v>
      </c>
    </row>
    <row r="29" spans="3:12" x14ac:dyDescent="0.35">
      <c r="K29" s="43">
        <v>0.23</v>
      </c>
      <c r="L29" s="52">
        <f t="shared" si="2"/>
        <v>16.795151131818507</v>
      </c>
    </row>
    <row r="30" spans="3:12" x14ac:dyDescent="0.35">
      <c r="K30" s="43">
        <v>0.24</v>
      </c>
      <c r="L30" s="52">
        <f t="shared" si="2"/>
        <v>20.004594660165715</v>
      </c>
    </row>
    <row r="31" spans="3:12" x14ac:dyDescent="0.35">
      <c r="K31" s="43">
        <v>0.25</v>
      </c>
      <c r="L31" s="52">
        <f t="shared" si="2"/>
        <v>23.942967266575728</v>
      </c>
    </row>
    <row r="32" spans="3:12" x14ac:dyDescent="0.35">
      <c r="K32" s="43">
        <v>0.26</v>
      </c>
      <c r="L32" s="52">
        <f t="shared" si="2"/>
        <v>28.834334967982358</v>
      </c>
    </row>
    <row r="33" spans="11:12" x14ac:dyDescent="0.35">
      <c r="K33" s="43">
        <v>0.27</v>
      </c>
      <c r="L33" s="52">
        <f t="shared" si="2"/>
        <v>34.994388112275203</v>
      </c>
    </row>
    <row r="34" spans="11:12" x14ac:dyDescent="0.35">
      <c r="K34" s="43">
        <v>0.28000000000000003</v>
      </c>
      <c r="L34" s="52">
        <f t="shared" si="2"/>
        <v>42.878830435664725</v>
      </c>
    </row>
    <row r="35" spans="11:12" x14ac:dyDescent="0.35">
      <c r="K35" s="43">
        <v>0.28999999999999998</v>
      </c>
      <c r="L35" s="52">
        <f t="shared" si="2"/>
        <v>53.164242444517804</v>
      </c>
    </row>
    <row r="36" spans="11:12" x14ac:dyDescent="0.35">
      <c r="K36" s="43">
        <v>0.3</v>
      </c>
      <c r="L36" s="52">
        <f t="shared" si="2"/>
        <v>66.888832431052052</v>
      </c>
    </row>
    <row r="37" spans="11:12" x14ac:dyDescent="0.35">
      <c r="K37" s="43">
        <v>0.31</v>
      </c>
      <c r="L37" s="52">
        <f t="shared" si="2"/>
        <v>85.709479397767169</v>
      </c>
    </row>
    <row r="38" spans="11:12" x14ac:dyDescent="0.35">
      <c r="K38" s="43">
        <v>0.32</v>
      </c>
      <c r="L38" s="52">
        <f t="shared" si="2"/>
        <v>112.39892966809163</v>
      </c>
    </row>
    <row r="39" spans="11:12" x14ac:dyDescent="0.35">
      <c r="K39" s="43">
        <v>0.33</v>
      </c>
      <c r="L39" s="52">
        <f t="shared" si="2"/>
        <v>151.87743899713462</v>
      </c>
    </row>
    <row r="40" spans="11:12" x14ac:dyDescent="0.35">
      <c r="K40" s="43">
        <v>0.34</v>
      </c>
      <c r="L40" s="52">
        <f t="shared" si="2"/>
        <v>213.549756075023</v>
      </c>
    </row>
    <row r="41" spans="11:12" x14ac:dyDescent="0.35">
      <c r="K41" s="43">
        <v>0.35</v>
      </c>
      <c r="L41" s="52">
        <f t="shared" si="2"/>
        <v>317.23473909522141</v>
      </c>
    </row>
    <row r="42" spans="11:12" x14ac:dyDescent="0.35">
      <c r="K42" s="43">
        <v>0.36</v>
      </c>
      <c r="L42" s="52">
        <f t="shared" si="2"/>
        <v>510.69901492544909</v>
      </c>
    </row>
    <row r="43" spans="11:12" x14ac:dyDescent="0.35">
      <c r="K43" s="43">
        <v>0.37</v>
      </c>
      <c r="L43" s="52">
        <f t="shared" si="2"/>
        <v>934.3006999092969</v>
      </c>
    </row>
    <row r="44" spans="11:12" x14ac:dyDescent="0.35">
      <c r="K44" s="43">
        <v>0.38</v>
      </c>
      <c r="L44" s="52">
        <f t="shared" si="2"/>
        <v>2160.8527958084592</v>
      </c>
    </row>
    <row r="45" spans="11:12" x14ac:dyDescent="0.35">
      <c r="K45" s="43">
        <v>0.39</v>
      </c>
      <c r="L45" s="52">
        <f t="shared" si="2"/>
        <v>8875.2831495200062</v>
      </c>
    </row>
    <row r="46" spans="11:12" x14ac:dyDescent="0.35">
      <c r="K46" s="43">
        <v>0.4</v>
      </c>
      <c r="L46" s="18" t="str">
        <f t="shared" si="2"/>
        <v>Never</v>
      </c>
    </row>
    <row r="47" spans="11:12" x14ac:dyDescent="0.35">
      <c r="K47" s="43">
        <v>0.41</v>
      </c>
      <c r="L47" s="18" t="str">
        <f t="shared" si="2"/>
        <v>Never</v>
      </c>
    </row>
    <row r="48" spans="11:12" x14ac:dyDescent="0.35">
      <c r="K48" s="43">
        <v>0.42</v>
      </c>
      <c r="L48" s="18" t="str">
        <f t="shared" si="2"/>
        <v>Never</v>
      </c>
    </row>
    <row r="49" spans="11:12" x14ac:dyDescent="0.35">
      <c r="K49" s="43">
        <v>0.43</v>
      </c>
      <c r="L49" s="18" t="str">
        <f t="shared" si="2"/>
        <v>Never</v>
      </c>
    </row>
    <row r="50" spans="11:12" x14ac:dyDescent="0.35">
      <c r="K50" s="43">
        <v>0.44</v>
      </c>
      <c r="L50" s="18" t="str">
        <f t="shared" si="2"/>
        <v>Never</v>
      </c>
    </row>
    <row r="51" spans="11:12" x14ac:dyDescent="0.35">
      <c r="K51" s="43">
        <v>0.45</v>
      </c>
      <c r="L51" s="18" t="str">
        <f t="shared" si="2"/>
        <v>Never</v>
      </c>
    </row>
    <row r="52" spans="11:12" x14ac:dyDescent="0.35">
      <c r="K52" s="43">
        <v>0.46</v>
      </c>
      <c r="L52" s="18" t="str">
        <f t="shared" si="2"/>
        <v>Never</v>
      </c>
    </row>
    <row r="53" spans="11:12" x14ac:dyDescent="0.35">
      <c r="K53" s="43">
        <v>0.47</v>
      </c>
      <c r="L53" s="18" t="str">
        <f t="shared" si="2"/>
        <v>Never</v>
      </c>
    </row>
    <row r="54" spans="11:12" x14ac:dyDescent="0.35">
      <c r="K54" s="43">
        <v>0.48</v>
      </c>
      <c r="L54" s="18" t="str">
        <f t="shared" si="2"/>
        <v>Never</v>
      </c>
    </row>
    <row r="55" spans="11:12" x14ac:dyDescent="0.35">
      <c r="K55" s="43">
        <v>0.49</v>
      </c>
      <c r="L55" s="18" t="str">
        <f t="shared" si="2"/>
        <v>Never</v>
      </c>
    </row>
    <row r="56" spans="11:12" x14ac:dyDescent="0.35">
      <c r="K56" s="43">
        <v>0.5</v>
      </c>
      <c r="L56" s="18" t="str">
        <f t="shared" si="2"/>
        <v>Never</v>
      </c>
    </row>
    <row r="58" spans="11:12" x14ac:dyDescent="0.35">
      <c r="K58" s="15" t="s">
        <v>28</v>
      </c>
      <c r="L58" s="19">
        <f>SQRT($C$10*2)</f>
        <v>0.4</v>
      </c>
    </row>
    <row r="60" spans="11:12" x14ac:dyDescent="0.35">
      <c r="K60" s="60" t="s">
        <v>63</v>
      </c>
      <c r="L60" s="68"/>
    </row>
    <row r="61" spans="11:12" x14ac:dyDescent="0.35">
      <c r="K61" s="69"/>
      <c r="L61" s="70"/>
    </row>
    <row r="62" spans="11:12" ht="14.5" customHeight="1" x14ac:dyDescent="0.35">
      <c r="K62" s="71"/>
      <c r="L62" s="72"/>
    </row>
    <row r="63" spans="11:12" x14ac:dyDescent="0.35">
      <c r="K63" s="50"/>
      <c r="L63" s="50"/>
    </row>
    <row r="64" spans="11:12" x14ac:dyDescent="0.35">
      <c r="K64" s="54" t="s">
        <v>64</v>
      </c>
      <c r="L64" s="55"/>
    </row>
    <row r="65" spans="11:12" x14ac:dyDescent="0.35">
      <c r="K65" s="56"/>
      <c r="L65" s="57"/>
    </row>
    <row r="66" spans="11:12" x14ac:dyDescent="0.35">
      <c r="K66" s="58"/>
      <c r="L66" s="59"/>
    </row>
  </sheetData>
  <mergeCells count="8">
    <mergeCell ref="K64:L66"/>
    <mergeCell ref="H24:I26"/>
    <mergeCell ref="E20:F23"/>
    <mergeCell ref="H20:I22"/>
    <mergeCell ref="E3:F3"/>
    <mergeCell ref="H3:I3"/>
    <mergeCell ref="K3:L3"/>
    <mergeCell ref="K60:L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3</vt:i4>
      </vt:variant>
    </vt:vector>
  </HeadingPairs>
  <TitlesOfParts>
    <vt:vector size="7" baseType="lpstr">
      <vt:lpstr>Read me</vt:lpstr>
      <vt:lpstr>Data Price paths</vt:lpstr>
      <vt:lpstr>Data Mu vs. Sigma</vt:lpstr>
      <vt:lpstr>Capital protection</vt:lpstr>
      <vt:lpstr>Fig. Price paths</vt:lpstr>
      <vt:lpstr>Fig. Linear vs. Square root</vt:lpstr>
      <vt:lpstr>Fig. Drift vs. Volatility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 Bindal</dc:creator>
  <cp:lastModifiedBy>LONGIN François</cp:lastModifiedBy>
  <dcterms:created xsi:type="dcterms:W3CDTF">2025-12-19T15:01:58Z</dcterms:created>
  <dcterms:modified xsi:type="dcterms:W3CDTF">2026-05-23T22:30:15Z</dcterms:modified>
</cp:coreProperties>
</file>