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J:\1. SimTrade\0.  Blog SimTrade\1. Billets en cours de redaction\0. 2025-12 Saral BINDAL VIX\5. Volatility curve\V6\"/>
    </mc:Choice>
  </mc:AlternateContent>
  <xr:revisionPtr revIDLastSave="0" documentId="13_ncr:1_{022D0475-E2B2-4F8D-A269-584159B6BE92}" xr6:coauthVersionLast="47" xr6:coauthVersionMax="47" xr10:uidLastSave="{00000000-0000-0000-0000-000000000000}"/>
  <bookViews>
    <workbookView xWindow="-93" yWindow="-93" windowWidth="25786" windowHeight="13986" xr2:uid="{90812CA5-E36B-4268-A9A2-1644FDB91E9C}"/>
  </bookViews>
  <sheets>
    <sheet name="Read me" sheetId="3" r:id="rId1"/>
    <sheet name="Data" sheetId="4" r:id="rId2"/>
    <sheet name="Fig. Volatility curve 1" sheetId="6" r:id="rId3"/>
    <sheet name="Fig. Volatility curve 2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0" i="4" l="1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6" i="4"/>
  <c r="L6" i="4"/>
  <c r="L54" i="4"/>
  <c r="D54" i="4"/>
  <c r="L53" i="4"/>
  <c r="D53" i="4"/>
  <c r="L52" i="4"/>
  <c r="D52" i="4"/>
  <c r="L51" i="4"/>
  <c r="D51" i="4"/>
  <c r="L50" i="4"/>
  <c r="L49" i="4"/>
  <c r="D49" i="4"/>
  <c r="L48" i="4"/>
  <c r="D48" i="4"/>
  <c r="L47" i="4"/>
  <c r="D47" i="4"/>
  <c r="L46" i="4"/>
  <c r="D46" i="4"/>
  <c r="L45" i="4"/>
  <c r="D45" i="4"/>
  <c r="L44" i="4"/>
  <c r="D44" i="4"/>
  <c r="L43" i="4"/>
  <c r="D43" i="4"/>
  <c r="L42" i="4"/>
  <c r="D42" i="4"/>
  <c r="L41" i="4"/>
  <c r="D41" i="4"/>
  <c r="L40" i="4"/>
  <c r="D40" i="4"/>
  <c r="L39" i="4"/>
  <c r="D39" i="4"/>
  <c r="L38" i="4"/>
  <c r="D38" i="4"/>
  <c r="L37" i="4"/>
  <c r="D37" i="4"/>
  <c r="L36" i="4"/>
  <c r="D36" i="4"/>
  <c r="L35" i="4"/>
  <c r="D35" i="4"/>
  <c r="L34" i="4"/>
  <c r="D34" i="4"/>
  <c r="L33" i="4"/>
  <c r="D33" i="4"/>
  <c r="L32" i="4"/>
  <c r="D32" i="4"/>
  <c r="L31" i="4"/>
  <c r="D31" i="4"/>
  <c r="L30" i="4"/>
  <c r="D30" i="4"/>
  <c r="L29" i="4"/>
  <c r="D29" i="4"/>
  <c r="L28" i="4"/>
  <c r="D28" i="4"/>
  <c r="L27" i="4"/>
  <c r="D27" i="4"/>
  <c r="L26" i="4"/>
  <c r="D26" i="4"/>
  <c r="L25" i="4"/>
  <c r="D25" i="4"/>
  <c r="L24" i="4"/>
  <c r="D24" i="4"/>
  <c r="L23" i="4"/>
  <c r="D23" i="4"/>
  <c r="L22" i="4"/>
  <c r="D22" i="4"/>
  <c r="L21" i="4"/>
  <c r="D21" i="4"/>
  <c r="L20" i="4"/>
  <c r="D20" i="4"/>
  <c r="L19" i="4"/>
  <c r="D19" i="4"/>
  <c r="L18" i="4"/>
  <c r="D18" i="4"/>
  <c r="L17" i="4"/>
  <c r="D17" i="4"/>
  <c r="L16" i="4"/>
  <c r="D16" i="4"/>
  <c r="L15" i="4"/>
  <c r="D15" i="4"/>
  <c r="L14" i="4"/>
  <c r="D14" i="4"/>
  <c r="L13" i="4"/>
  <c r="D13" i="4"/>
  <c r="L12" i="4"/>
  <c r="D12" i="4"/>
  <c r="L11" i="4"/>
  <c r="D11" i="4"/>
  <c r="L10" i="4"/>
  <c r="D10" i="4"/>
  <c r="L9" i="4"/>
  <c r="D9" i="4"/>
  <c r="L8" i="4"/>
  <c r="D8" i="4"/>
  <c r="L7" i="4"/>
  <c r="D7" i="4"/>
  <c r="D6" i="4"/>
  <c r="P6" i="4" a="1"/>
  <c r="P32" i="4" a="1"/>
  <c r="P13" i="4" a="1"/>
  <c r="P11" i="4" a="1"/>
  <c r="P54" i="4" a="1"/>
  <c r="P7" i="4" a="1"/>
  <c r="P47" i="4" a="1"/>
  <c r="P26" i="4" a="1"/>
  <c r="P35" i="4" a="1"/>
  <c r="P42" i="4" a="1"/>
  <c r="P51" i="4" a="1"/>
  <c r="P30" i="4" a="1"/>
  <c r="P9" i="4" a="1"/>
  <c r="P41" i="4" a="1"/>
  <c r="P20" i="4" a="1"/>
  <c r="P16" i="4" a="1"/>
  <c r="P29" i="4" a="1"/>
  <c r="P34" i="4" a="1"/>
  <c r="P43" i="4" a="1"/>
  <c r="P38" i="4" a="1"/>
  <c r="P52" i="4" a="1"/>
  <c r="P8" i="4" a="1"/>
  <c r="P17" i="4" a="1"/>
  <c r="P12" i="4" a="1"/>
  <c r="P21" i="4" a="1"/>
  <c r="P53" i="4" a="1"/>
  <c r="P27" i="4" a="1"/>
  <c r="P48" i="4" a="1"/>
  <c r="P50" i="4" a="1"/>
  <c r="P25" i="4" a="1"/>
  <c r="P15" i="4" a="1"/>
  <c r="P24" i="4" a="1"/>
  <c r="P33" i="4" a="1"/>
  <c r="P44" i="4" a="1"/>
  <c r="P18" i="4" a="1"/>
  <c r="P39" i="4" a="1"/>
  <c r="P36" i="4" a="1"/>
  <c r="P45" i="4" a="1"/>
  <c r="P22" i="4" a="1"/>
  <c r="P31" i="4" a="1"/>
  <c r="P10" i="4" a="1"/>
  <c r="P40" i="4" a="1"/>
  <c r="P19" i="4" a="1"/>
  <c r="P49" i="4" a="1"/>
  <c r="P28" i="4" a="1"/>
  <c r="P14" i="4" a="1"/>
  <c r="P37" i="4" a="1"/>
  <c r="P23" i="4" a="1"/>
  <c r="P46" i="4" a="1"/>
  <c r="P9" i="4" l="1"/>
  <c r="P6" i="4"/>
  <c r="P51" i="4"/>
  <c r="P42" i="4"/>
  <c r="P33" i="4"/>
  <c r="P24" i="4"/>
  <c r="P15" i="4"/>
  <c r="P50" i="4"/>
  <c r="P41" i="4"/>
  <c r="P32" i="4"/>
  <c r="P23" i="4"/>
  <c r="P14" i="4"/>
  <c r="P49" i="4"/>
  <c r="P40" i="4"/>
  <c r="P31" i="4"/>
  <c r="P22" i="4"/>
  <c r="P13" i="4"/>
  <c r="P48" i="4"/>
  <c r="P39" i="4"/>
  <c r="P30" i="4"/>
  <c r="P21" i="4"/>
  <c r="P12" i="4"/>
  <c r="P47" i="4"/>
  <c r="P38" i="4"/>
  <c r="P29" i="4"/>
  <c r="P20" i="4"/>
  <c r="P11" i="4"/>
  <c r="P46" i="4"/>
  <c r="P37" i="4"/>
  <c r="P28" i="4"/>
  <c r="P19" i="4"/>
  <c r="P10" i="4"/>
  <c r="P54" i="4"/>
  <c r="P45" i="4"/>
  <c r="P36" i="4"/>
  <c r="P27" i="4"/>
  <c r="P18" i="4"/>
  <c r="P53" i="4"/>
  <c r="P44" i="4"/>
  <c r="P35" i="4"/>
  <c r="P26" i="4"/>
  <c r="P17" i="4"/>
  <c r="P8" i="4"/>
  <c r="P52" i="4"/>
  <c r="P43" i="4"/>
  <c r="P34" i="4"/>
  <c r="P25" i="4"/>
  <c r="P16" i="4"/>
  <c r="P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<sst xmlns="http://schemas.openxmlformats.org/spreadsheetml/2006/main" count="77" uniqueCount="29">
  <si>
    <t>Trade Date</t>
  </si>
  <si>
    <t>Strike</t>
  </si>
  <si>
    <t>Expiry Date</t>
  </si>
  <si>
    <t>Call/Put</t>
  </si>
  <si>
    <t>Bid Price</t>
  </si>
  <si>
    <t>Ask Price</t>
  </si>
  <si>
    <t>Bid Implied Volatility</t>
  </si>
  <si>
    <t>Ask Implied Volatility</t>
  </si>
  <si>
    <t>Volume</t>
  </si>
  <si>
    <t>p</t>
  </si>
  <si>
    <t>Read me</t>
  </si>
  <si>
    <t xml:space="preserve">URL: </t>
  </si>
  <si>
    <r>
      <rPr>
        <b/>
        <sz val="11"/>
        <color theme="1"/>
        <rFont val="Calibri"/>
        <family val="2"/>
        <scheme val="minor"/>
      </rPr>
      <t>Author</t>
    </r>
    <r>
      <rPr>
        <sz val="11"/>
        <color theme="1"/>
        <rFont val="Calibri"/>
        <family val="2"/>
        <scheme val="minor"/>
      </rPr>
      <t xml:space="preserve">: Saral Bindal  </t>
    </r>
  </si>
  <si>
    <r>
      <rPr>
        <b/>
        <sz val="11"/>
        <color theme="1"/>
        <rFont val="Calibri"/>
        <family val="2"/>
        <scheme val="minor"/>
      </rPr>
      <t>Contact</t>
    </r>
    <r>
      <rPr>
        <sz val="11"/>
        <color theme="1"/>
        <rFont val="Calibri"/>
        <family val="2"/>
        <scheme val="minor"/>
      </rPr>
      <t>: saralbindal.24@kgpian.iitkgp.ac.in</t>
    </r>
  </si>
  <si>
    <t>Excel sheets</t>
  </si>
  <si>
    <t>Note: do not edit the raw data in the 'Data' sheets as it will break the figures.</t>
  </si>
  <si>
    <t>Data - Volatlity Curves from FirstRate Data</t>
  </si>
  <si>
    <r>
      <rPr>
        <b/>
        <sz val="11"/>
        <color theme="1"/>
        <rFont val="Calibri"/>
        <family val="2"/>
        <scheme val="minor"/>
      </rPr>
      <t>SimTrade blog post</t>
    </r>
    <r>
      <rPr>
        <sz val="11"/>
        <color theme="1"/>
        <rFont val="Calibri"/>
        <family val="2"/>
        <scheme val="minor"/>
      </rPr>
      <t>: Volatlity curves: smiles and smirks</t>
    </r>
  </si>
  <si>
    <r>
      <rPr>
        <b/>
        <sz val="11"/>
        <color theme="1"/>
        <rFont val="Calibri"/>
        <family val="2"/>
        <scheme val="minor"/>
      </rPr>
      <t>Data</t>
    </r>
    <r>
      <rPr>
        <sz val="11"/>
        <color theme="1"/>
        <rFont val="Calibri"/>
        <family val="2"/>
        <scheme val="minor"/>
      </rPr>
      <t>: Filtered data for a SPX put option chain.</t>
    </r>
  </si>
  <si>
    <t>Last Trade Price</t>
  </si>
  <si>
    <t>Mid price implied volatiltiy</t>
  </si>
  <si>
    <t>Open Interest</t>
  </si>
  <si>
    <t>Moneyness</t>
  </si>
  <si>
    <t>Mid price</t>
  </si>
  <si>
    <t>Underlying asset closing price (03-07-2023) : $4450</t>
  </si>
  <si>
    <t>Calculated Implied Volatility</t>
  </si>
  <si>
    <t>Note: Please activate the macro to recalculate implied volatility.</t>
  </si>
  <si>
    <r>
      <rPr>
        <b/>
        <sz val="11"/>
        <color theme="1"/>
        <rFont val="Calibri"/>
        <family val="2"/>
        <scheme val="minor"/>
      </rPr>
      <t>Fig. Volatility curve 1</t>
    </r>
    <r>
      <rPr>
        <sz val="11"/>
        <color theme="1"/>
        <rFont val="Calibri"/>
        <family val="2"/>
        <scheme val="minor"/>
      </rPr>
      <t>: line chart representing the relation between implied volatlity and strike price of a put option chain</t>
    </r>
  </si>
  <si>
    <r>
      <rPr>
        <b/>
        <sz val="11"/>
        <color theme="1"/>
        <rFont val="Calibri"/>
        <family val="2"/>
        <scheme val="minor"/>
      </rPr>
      <t>Fig. Volatility curve 2</t>
    </r>
    <r>
      <rPr>
        <sz val="11"/>
        <color theme="1"/>
        <rFont val="Calibri"/>
        <family val="2"/>
        <scheme val="minor"/>
      </rPr>
      <t>: line chart representing the relation between calculated implied volatlity and strike price of a put option chain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</si>
</sst>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0" fillId="2" borderId="1" xfId="0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0" fillId="0" borderId="0" xfId="0" applyAlignment="1">
      <alignment horizontal="left" vertical="center" indent="1"/>
    </xf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0" borderId="0" xfId="0" applyFont="1"/>
    <xf numFmtId="164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>
                <a:solidFill>
                  <a:sysClr val="windowText" lastClr="000000"/>
                </a:solidFill>
              </a:rPr>
              <a:t>Implied v</a:t>
            </a:r>
            <a:r>
              <a:rPr lang="en-US" sz="1600" b="1">
                <a:solidFill>
                  <a:sysClr val="windowText" lastClr="000000"/>
                </a:solidFill>
              </a:rPr>
              <a:t>olatility curve: Smirk for the S&amp;P 500 index</a:t>
            </a:r>
          </a:p>
        </c:rich>
      </c:tx>
      <c:layout>
        <c:manualLayout>
          <c:xMode val="edge"/>
          <c:yMode val="edge"/>
          <c:x val="0.32320454969454193"/>
          <c:y val="1.6316856278665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1317723498834"/>
          <c:y val="7.7693343550798447E-2"/>
          <c:w val="0.81202511022788693"/>
          <c:h val="0.72235799082713636"/>
        </c:manualLayout>
      </c:layout>
      <c:lineChart>
        <c:grouping val="standard"/>
        <c:varyColors val="0"/>
        <c:ser>
          <c:idx val="1"/>
          <c:order val="0"/>
          <c:tx>
            <c:v>Implied volatility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Data!$C$6:$C$54</c:f>
              <c:numCache>
                <c:formatCode>General</c:formatCode>
                <c:ptCount val="49"/>
                <c:pt idx="0">
                  <c:v>4230</c:v>
                </c:pt>
                <c:pt idx="1">
                  <c:v>4235</c:v>
                </c:pt>
                <c:pt idx="2">
                  <c:v>4240</c:v>
                </c:pt>
                <c:pt idx="3">
                  <c:v>4245</c:v>
                </c:pt>
                <c:pt idx="4">
                  <c:v>4250</c:v>
                </c:pt>
                <c:pt idx="5">
                  <c:v>4255</c:v>
                </c:pt>
                <c:pt idx="6">
                  <c:v>4260</c:v>
                </c:pt>
                <c:pt idx="7">
                  <c:v>4265</c:v>
                </c:pt>
                <c:pt idx="8">
                  <c:v>4270</c:v>
                </c:pt>
                <c:pt idx="9">
                  <c:v>4275</c:v>
                </c:pt>
                <c:pt idx="10">
                  <c:v>4280</c:v>
                </c:pt>
                <c:pt idx="11">
                  <c:v>4285</c:v>
                </c:pt>
                <c:pt idx="12">
                  <c:v>4290</c:v>
                </c:pt>
                <c:pt idx="13">
                  <c:v>4295</c:v>
                </c:pt>
                <c:pt idx="14">
                  <c:v>4300</c:v>
                </c:pt>
                <c:pt idx="15">
                  <c:v>4305</c:v>
                </c:pt>
                <c:pt idx="16">
                  <c:v>4310</c:v>
                </c:pt>
                <c:pt idx="17">
                  <c:v>4315</c:v>
                </c:pt>
                <c:pt idx="18">
                  <c:v>4320</c:v>
                </c:pt>
                <c:pt idx="19">
                  <c:v>4325</c:v>
                </c:pt>
                <c:pt idx="20">
                  <c:v>4330</c:v>
                </c:pt>
                <c:pt idx="21">
                  <c:v>4335</c:v>
                </c:pt>
                <c:pt idx="22">
                  <c:v>4340</c:v>
                </c:pt>
                <c:pt idx="23">
                  <c:v>4345</c:v>
                </c:pt>
                <c:pt idx="24">
                  <c:v>4350</c:v>
                </c:pt>
                <c:pt idx="25">
                  <c:v>4355</c:v>
                </c:pt>
                <c:pt idx="26">
                  <c:v>4360</c:v>
                </c:pt>
                <c:pt idx="27">
                  <c:v>4365</c:v>
                </c:pt>
                <c:pt idx="28">
                  <c:v>4370</c:v>
                </c:pt>
                <c:pt idx="29">
                  <c:v>4375</c:v>
                </c:pt>
                <c:pt idx="30">
                  <c:v>4380</c:v>
                </c:pt>
                <c:pt idx="31">
                  <c:v>4385</c:v>
                </c:pt>
                <c:pt idx="32">
                  <c:v>4390</c:v>
                </c:pt>
                <c:pt idx="33">
                  <c:v>4395</c:v>
                </c:pt>
                <c:pt idx="34">
                  <c:v>4400</c:v>
                </c:pt>
                <c:pt idx="35">
                  <c:v>4405</c:v>
                </c:pt>
                <c:pt idx="36">
                  <c:v>4410</c:v>
                </c:pt>
                <c:pt idx="37">
                  <c:v>4415</c:v>
                </c:pt>
                <c:pt idx="38">
                  <c:v>4420</c:v>
                </c:pt>
                <c:pt idx="39">
                  <c:v>4425</c:v>
                </c:pt>
                <c:pt idx="40">
                  <c:v>4430</c:v>
                </c:pt>
                <c:pt idx="41">
                  <c:v>4435</c:v>
                </c:pt>
                <c:pt idx="42">
                  <c:v>4440</c:v>
                </c:pt>
                <c:pt idx="43">
                  <c:v>4445</c:v>
                </c:pt>
                <c:pt idx="44">
                  <c:v>4450</c:v>
                </c:pt>
                <c:pt idx="45">
                  <c:v>4455</c:v>
                </c:pt>
                <c:pt idx="46">
                  <c:v>4460</c:v>
                </c:pt>
                <c:pt idx="47">
                  <c:v>4465</c:v>
                </c:pt>
                <c:pt idx="48">
                  <c:v>4470</c:v>
                </c:pt>
              </c:numCache>
            </c:numRef>
          </c:cat>
          <c:val>
            <c:numRef>
              <c:f>Data!$L$6:$L$54</c:f>
              <c:numCache>
                <c:formatCode>0.0000</c:formatCode>
                <c:ptCount val="49"/>
                <c:pt idx="0">
                  <c:v>0.27879999999999999</c:v>
                </c:pt>
                <c:pt idx="1">
                  <c:v>0.26880000000000004</c:v>
                </c:pt>
                <c:pt idx="2">
                  <c:v>0.26324999999999998</c:v>
                </c:pt>
                <c:pt idx="3">
                  <c:v>0.26180000000000003</c:v>
                </c:pt>
                <c:pt idx="4">
                  <c:v>0.25619999999999998</c:v>
                </c:pt>
                <c:pt idx="5">
                  <c:v>0.2505</c:v>
                </c:pt>
                <c:pt idx="6">
                  <c:v>0.24490000000000001</c:v>
                </c:pt>
                <c:pt idx="7">
                  <c:v>0.2392</c:v>
                </c:pt>
                <c:pt idx="8">
                  <c:v>0.23635</c:v>
                </c:pt>
                <c:pt idx="9">
                  <c:v>0.23055</c:v>
                </c:pt>
                <c:pt idx="10">
                  <c:v>0.22475000000000001</c:v>
                </c:pt>
                <c:pt idx="11">
                  <c:v>0.22209999999999999</c:v>
                </c:pt>
                <c:pt idx="12">
                  <c:v>0.21625</c:v>
                </c:pt>
                <c:pt idx="13">
                  <c:v>0.2104</c:v>
                </c:pt>
                <c:pt idx="14">
                  <c:v>0.20455000000000001</c:v>
                </c:pt>
                <c:pt idx="15">
                  <c:v>0.20065</c:v>
                </c:pt>
                <c:pt idx="16">
                  <c:v>0.1971</c:v>
                </c:pt>
                <c:pt idx="17">
                  <c:v>0.19105</c:v>
                </c:pt>
                <c:pt idx="18">
                  <c:v>0.18504999999999999</c:v>
                </c:pt>
                <c:pt idx="19">
                  <c:v>0.17899999999999999</c:v>
                </c:pt>
                <c:pt idx="20">
                  <c:v>0.17465</c:v>
                </c:pt>
                <c:pt idx="21">
                  <c:v>0.16855000000000001</c:v>
                </c:pt>
                <c:pt idx="22">
                  <c:v>0.1643</c:v>
                </c:pt>
                <c:pt idx="23">
                  <c:v>0.15810000000000002</c:v>
                </c:pt>
                <c:pt idx="24">
                  <c:v>0.15189999999999998</c:v>
                </c:pt>
                <c:pt idx="25">
                  <c:v>0.1469</c:v>
                </c:pt>
                <c:pt idx="26">
                  <c:v>0.1406</c:v>
                </c:pt>
                <c:pt idx="27">
                  <c:v>0.13424999999999998</c:v>
                </c:pt>
                <c:pt idx="28">
                  <c:v>0.12920000000000001</c:v>
                </c:pt>
                <c:pt idx="29">
                  <c:v>0.1227</c:v>
                </c:pt>
                <c:pt idx="30">
                  <c:v>0.1162</c:v>
                </c:pt>
                <c:pt idx="31">
                  <c:v>0.11175</c:v>
                </c:pt>
                <c:pt idx="32">
                  <c:v>0.10680000000000001</c:v>
                </c:pt>
                <c:pt idx="33">
                  <c:v>0.10175000000000001</c:v>
                </c:pt>
                <c:pt idx="34">
                  <c:v>9.7000000000000003E-2</c:v>
                </c:pt>
                <c:pt idx="35">
                  <c:v>9.3149999999999997E-2</c:v>
                </c:pt>
                <c:pt idx="36">
                  <c:v>8.9700000000000002E-2</c:v>
                </c:pt>
                <c:pt idx="37">
                  <c:v>8.5749999999999993E-2</c:v>
                </c:pt>
                <c:pt idx="38">
                  <c:v>8.3250000000000005E-2</c:v>
                </c:pt>
                <c:pt idx="39">
                  <c:v>8.0750000000000002E-2</c:v>
                </c:pt>
                <c:pt idx="40">
                  <c:v>7.8949999999999992E-2</c:v>
                </c:pt>
                <c:pt idx="41">
                  <c:v>7.7200000000000005E-2</c:v>
                </c:pt>
                <c:pt idx="42">
                  <c:v>7.5899999999999995E-2</c:v>
                </c:pt>
                <c:pt idx="43">
                  <c:v>7.4200000000000002E-2</c:v>
                </c:pt>
                <c:pt idx="44">
                  <c:v>7.2950000000000001E-2</c:v>
                </c:pt>
                <c:pt idx="45">
                  <c:v>7.22E-2</c:v>
                </c:pt>
                <c:pt idx="46">
                  <c:v>7.1249999999999994E-2</c:v>
                </c:pt>
                <c:pt idx="47">
                  <c:v>7.0649999999999991E-2</c:v>
                </c:pt>
                <c:pt idx="48">
                  <c:v>7.0300000000000001E-2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28-44FD-968B-764CAC1C3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365312"/>
        <c:axId val="151364832"/>
      </c:lineChart>
      <c:catAx>
        <c:axId val="151365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sz="1400" b="1">
                    <a:solidFill>
                      <a:sysClr val="windowText" lastClr="000000"/>
                    </a:solidFill>
                  </a:rPr>
                  <a:t>Strike price (K)</a:t>
                </a:r>
              </a:p>
            </c:rich>
          </c:tx>
          <c:layout>
            <c:manualLayout>
              <c:xMode val="edge"/>
              <c:yMode val="edge"/>
              <c:x val="0.4839032588206596"/>
              <c:y val="0.87643285172958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36483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5136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sz="1400" b="1">
                    <a:solidFill>
                      <a:sysClr val="windowText" lastClr="000000"/>
                    </a:solidFill>
                  </a:rPr>
                  <a:t>Implied volatlity (</a:t>
                </a:r>
                <a:r>
                  <a:rPr lang="el-GR" sz="1400" b="1">
                    <a:solidFill>
                      <a:sysClr val="windowText" lastClr="000000"/>
                    </a:solidFill>
                  </a:rPr>
                  <a:t>σ</a:t>
                </a:r>
                <a:r>
                  <a:rPr lang="en-IN" sz="1400" b="1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4.5458250805304981E-2"/>
              <c:y val="0.322212762786004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365312"/>
        <c:crossesAt val="1"/>
        <c:crossBetween val="midCat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>
                <a:solidFill>
                  <a:sysClr val="windowText" lastClr="000000"/>
                </a:solidFill>
              </a:rPr>
              <a:t>Implied v</a:t>
            </a:r>
            <a:r>
              <a:rPr lang="en-US" sz="1600" b="1">
                <a:solidFill>
                  <a:sysClr val="windowText" lastClr="000000"/>
                </a:solidFill>
              </a:rPr>
              <a:t>olatility and calculated implied volatility</a:t>
            </a:r>
          </a:p>
        </c:rich>
      </c:tx>
      <c:layout>
        <c:manualLayout>
          <c:xMode val="edge"/>
          <c:yMode val="edge"/>
          <c:x val="0.32320454969454193"/>
          <c:y val="1.6316856278665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1317723498834"/>
          <c:y val="7.7693343550798447E-2"/>
          <c:w val="0.81202511022788693"/>
          <c:h val="0.72235799082713636"/>
        </c:manualLayout>
      </c:layout>
      <c:lineChart>
        <c:grouping val="standard"/>
        <c:varyColors val="0"/>
        <c:ser>
          <c:idx val="0"/>
          <c:order val="0"/>
          <c:tx>
            <c:strRef>
              <c:f>Data!$P$5</c:f>
              <c:strCache>
                <c:ptCount val="1"/>
                <c:pt idx="0">
                  <c:v>Calculated Implied Volatility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Data!$C$6:$C$54</c:f>
              <c:numCache>
                <c:formatCode>General</c:formatCode>
                <c:ptCount val="49"/>
                <c:pt idx="0">
                  <c:v>4230</c:v>
                </c:pt>
                <c:pt idx="1">
                  <c:v>4235</c:v>
                </c:pt>
                <c:pt idx="2">
                  <c:v>4240</c:v>
                </c:pt>
                <c:pt idx="3">
                  <c:v>4245</c:v>
                </c:pt>
                <c:pt idx="4">
                  <c:v>4250</c:v>
                </c:pt>
                <c:pt idx="5">
                  <c:v>4255</c:v>
                </c:pt>
                <c:pt idx="6">
                  <c:v>4260</c:v>
                </c:pt>
                <c:pt idx="7">
                  <c:v>4265</c:v>
                </c:pt>
                <c:pt idx="8">
                  <c:v>4270</c:v>
                </c:pt>
                <c:pt idx="9">
                  <c:v>4275</c:v>
                </c:pt>
                <c:pt idx="10">
                  <c:v>4280</c:v>
                </c:pt>
                <c:pt idx="11">
                  <c:v>4285</c:v>
                </c:pt>
                <c:pt idx="12">
                  <c:v>4290</c:v>
                </c:pt>
                <c:pt idx="13">
                  <c:v>4295</c:v>
                </c:pt>
                <c:pt idx="14">
                  <c:v>4300</c:v>
                </c:pt>
                <c:pt idx="15">
                  <c:v>4305</c:v>
                </c:pt>
                <c:pt idx="16">
                  <c:v>4310</c:v>
                </c:pt>
                <c:pt idx="17">
                  <c:v>4315</c:v>
                </c:pt>
                <c:pt idx="18">
                  <c:v>4320</c:v>
                </c:pt>
                <c:pt idx="19">
                  <c:v>4325</c:v>
                </c:pt>
                <c:pt idx="20">
                  <c:v>4330</c:v>
                </c:pt>
                <c:pt idx="21">
                  <c:v>4335</c:v>
                </c:pt>
                <c:pt idx="22">
                  <c:v>4340</c:v>
                </c:pt>
                <c:pt idx="23">
                  <c:v>4345</c:v>
                </c:pt>
                <c:pt idx="24">
                  <c:v>4350</c:v>
                </c:pt>
                <c:pt idx="25">
                  <c:v>4355</c:v>
                </c:pt>
                <c:pt idx="26">
                  <c:v>4360</c:v>
                </c:pt>
                <c:pt idx="27">
                  <c:v>4365</c:v>
                </c:pt>
                <c:pt idx="28">
                  <c:v>4370</c:v>
                </c:pt>
                <c:pt idx="29">
                  <c:v>4375</c:v>
                </c:pt>
                <c:pt idx="30">
                  <c:v>4380</c:v>
                </c:pt>
                <c:pt idx="31">
                  <c:v>4385</c:v>
                </c:pt>
                <c:pt idx="32">
                  <c:v>4390</c:v>
                </c:pt>
                <c:pt idx="33">
                  <c:v>4395</c:v>
                </c:pt>
                <c:pt idx="34">
                  <c:v>4400</c:v>
                </c:pt>
                <c:pt idx="35">
                  <c:v>4405</c:v>
                </c:pt>
                <c:pt idx="36">
                  <c:v>4410</c:v>
                </c:pt>
                <c:pt idx="37">
                  <c:v>4415</c:v>
                </c:pt>
                <c:pt idx="38">
                  <c:v>4420</c:v>
                </c:pt>
                <c:pt idx="39">
                  <c:v>4425</c:v>
                </c:pt>
                <c:pt idx="40">
                  <c:v>4430</c:v>
                </c:pt>
                <c:pt idx="41">
                  <c:v>4435</c:v>
                </c:pt>
                <c:pt idx="42">
                  <c:v>4440</c:v>
                </c:pt>
                <c:pt idx="43">
                  <c:v>4445</c:v>
                </c:pt>
                <c:pt idx="44">
                  <c:v>4450</c:v>
                </c:pt>
                <c:pt idx="45">
                  <c:v>4455</c:v>
                </c:pt>
                <c:pt idx="46">
                  <c:v>4460</c:v>
                </c:pt>
                <c:pt idx="47">
                  <c:v>4465</c:v>
                </c:pt>
                <c:pt idx="48">
                  <c:v>4470</c:v>
                </c:pt>
              </c:numCache>
            </c:numRef>
          </c:cat>
          <c:val>
            <c:numRef>
              <c:f>Data!$P$6:$P$54</c:f>
              <c:numCache>
                <c:formatCode>0.0000</c:formatCode>
                <c:ptCount val="49"/>
                <c:pt idx="0">
                  <c:v>0.282812080185395</c:v>
                </c:pt>
                <c:pt idx="1">
                  <c:v>0.27317873988261926</c:v>
                </c:pt>
                <c:pt idx="2">
                  <c:v>0.26744157981550976</c:v>
                </c:pt>
                <c:pt idx="3">
                  <c:v>0.26540522922897369</c:v>
                </c:pt>
                <c:pt idx="4">
                  <c:v>0.25959078592756157</c:v>
                </c:pt>
                <c:pt idx="5">
                  <c:v>0.25376961520515839</c:v>
                </c:pt>
                <c:pt idx="6">
                  <c:v>0.24794129591643385</c:v>
                </c:pt>
                <c:pt idx="7">
                  <c:v>0.24210538256063421</c:v>
                </c:pt>
                <c:pt idx="8">
                  <c:v>0.23938527659028438</c:v>
                </c:pt>
                <c:pt idx="9">
                  <c:v>0.23347103046948203</c:v>
                </c:pt>
                <c:pt idx="10">
                  <c:v>0.22754734685678124</c:v>
                </c:pt>
                <c:pt idx="11">
                  <c:v>0.22435601626814838</c:v>
                </c:pt>
                <c:pt idx="12">
                  <c:v>0.21835348338195321</c:v>
                </c:pt>
                <c:pt idx="13">
                  <c:v>0.21233927776968081</c:v>
                </c:pt>
                <c:pt idx="14">
                  <c:v>0.20631266747306226</c:v>
                </c:pt>
                <c:pt idx="15">
                  <c:v>0.20263062463660297</c:v>
                </c:pt>
                <c:pt idx="16">
                  <c:v>0.19869786937039846</c:v>
                </c:pt>
                <c:pt idx="17">
                  <c:v>0.19252000365910196</c:v>
                </c:pt>
                <c:pt idx="18">
                  <c:v>0.18632532751468342</c:v>
                </c:pt>
                <c:pt idx="19">
                  <c:v>0.18011271354385325</c:v>
                </c:pt>
                <c:pt idx="20">
                  <c:v>0.17574705233340543</c:v>
                </c:pt>
                <c:pt idx="21">
                  <c:v>0.16979579061118688</c:v>
                </c:pt>
                <c:pt idx="22">
                  <c:v>0.16479925472110751</c:v>
                </c:pt>
                <c:pt idx="23">
                  <c:v>0.15871671918286515</c:v>
                </c:pt>
                <c:pt idx="24">
                  <c:v>0.15197148586774345</c:v>
                </c:pt>
                <c:pt idx="25">
                  <c:v>0.14755381068300491</c:v>
                </c:pt>
                <c:pt idx="26">
                  <c:v>0.14044692428245661</c:v>
                </c:pt>
                <c:pt idx="27">
                  <c:v>0.13440873618643359</c:v>
                </c:pt>
                <c:pt idx="28">
                  <c:v>0.12853593299042718</c:v>
                </c:pt>
                <c:pt idx="29">
                  <c:v>0.12231297269313242</c:v>
                </c:pt>
                <c:pt idx="30">
                  <c:v>0.1150944706180233</c:v>
                </c:pt>
                <c:pt idx="31">
                  <c:v>0.11042153795265292</c:v>
                </c:pt>
                <c:pt idx="32">
                  <c:v>0.10537539667499284</c:v>
                </c:pt>
                <c:pt idx="33">
                  <c:v>9.9982721685115586E-2</c:v>
                </c:pt>
                <c:pt idx="34">
                  <c:v>9.4710701427075356E-2</c:v>
                </c:pt>
                <c:pt idx="35">
                  <c:v>9.0855477511877641E-2</c:v>
                </c:pt>
                <c:pt idx="36">
                  <c:v>8.6834269331412084E-2</c:v>
                </c:pt>
                <c:pt idx="37">
                  <c:v>8.276567277383573E-2</c:v>
                </c:pt>
                <c:pt idx="38">
                  <c:v>7.9666908565793851E-2</c:v>
                </c:pt>
                <c:pt idx="39">
                  <c:v>7.6855733986198008E-2</c:v>
                </c:pt>
                <c:pt idx="40">
                  <c:v>7.4086128441178498E-2</c:v>
                </c:pt>
                <c:pt idx="41">
                  <c:v>7.1907220511777906E-2</c:v>
                </c:pt>
                <c:pt idx="42">
                  <c:v>6.9290899106001044E-2</c:v>
                </c:pt>
                <c:pt idx="43">
                  <c:v>6.688159967472608E-2</c:v>
                </c:pt>
                <c:pt idx="44">
                  <c:v>6.4928359778746919E-2</c:v>
                </c:pt>
                <c:pt idx="45">
                  <c:v>6.1313331335915267E-2</c:v>
                </c:pt>
                <c:pt idx="46">
                  <c:v>5.8963314878493232E-2</c:v>
                </c:pt>
                <c:pt idx="47">
                  <c:v>5.2413998870061186E-2</c:v>
                </c:pt>
                <c:pt idx="48">
                  <c:v>4.8425846085694925E-2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3C-408F-93AF-E450B3AF0349}"/>
            </c:ext>
          </c:extLst>
        </c:ser>
        <c:ser>
          <c:idx val="1"/>
          <c:order val="1"/>
          <c:tx>
            <c:v>Implied volatility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Data!$L$6:$L$54</c:f>
              <c:numCache>
                <c:formatCode>0.0000</c:formatCode>
                <c:ptCount val="49"/>
                <c:pt idx="0">
                  <c:v>0.27879999999999999</c:v>
                </c:pt>
                <c:pt idx="1">
                  <c:v>0.26880000000000004</c:v>
                </c:pt>
                <c:pt idx="2">
                  <c:v>0.26324999999999998</c:v>
                </c:pt>
                <c:pt idx="3">
                  <c:v>0.26180000000000003</c:v>
                </c:pt>
                <c:pt idx="4">
                  <c:v>0.25619999999999998</c:v>
                </c:pt>
                <c:pt idx="5">
                  <c:v>0.2505</c:v>
                </c:pt>
                <c:pt idx="6">
                  <c:v>0.24490000000000001</c:v>
                </c:pt>
                <c:pt idx="7">
                  <c:v>0.2392</c:v>
                </c:pt>
                <c:pt idx="8">
                  <c:v>0.23635</c:v>
                </c:pt>
                <c:pt idx="9">
                  <c:v>0.23055</c:v>
                </c:pt>
                <c:pt idx="10">
                  <c:v>0.22475000000000001</c:v>
                </c:pt>
                <c:pt idx="11">
                  <c:v>0.22209999999999999</c:v>
                </c:pt>
                <c:pt idx="12">
                  <c:v>0.21625</c:v>
                </c:pt>
                <c:pt idx="13">
                  <c:v>0.2104</c:v>
                </c:pt>
                <c:pt idx="14">
                  <c:v>0.20455000000000001</c:v>
                </c:pt>
                <c:pt idx="15">
                  <c:v>0.20065</c:v>
                </c:pt>
                <c:pt idx="16">
                  <c:v>0.1971</c:v>
                </c:pt>
                <c:pt idx="17">
                  <c:v>0.19105</c:v>
                </c:pt>
                <c:pt idx="18">
                  <c:v>0.18504999999999999</c:v>
                </c:pt>
                <c:pt idx="19">
                  <c:v>0.17899999999999999</c:v>
                </c:pt>
                <c:pt idx="20">
                  <c:v>0.17465</c:v>
                </c:pt>
                <c:pt idx="21">
                  <c:v>0.16855000000000001</c:v>
                </c:pt>
                <c:pt idx="22">
                  <c:v>0.1643</c:v>
                </c:pt>
                <c:pt idx="23">
                  <c:v>0.15810000000000002</c:v>
                </c:pt>
                <c:pt idx="24">
                  <c:v>0.15189999999999998</c:v>
                </c:pt>
                <c:pt idx="25">
                  <c:v>0.1469</c:v>
                </c:pt>
                <c:pt idx="26">
                  <c:v>0.1406</c:v>
                </c:pt>
                <c:pt idx="27">
                  <c:v>0.13424999999999998</c:v>
                </c:pt>
                <c:pt idx="28">
                  <c:v>0.12920000000000001</c:v>
                </c:pt>
                <c:pt idx="29">
                  <c:v>0.1227</c:v>
                </c:pt>
                <c:pt idx="30">
                  <c:v>0.1162</c:v>
                </c:pt>
                <c:pt idx="31">
                  <c:v>0.11175</c:v>
                </c:pt>
                <c:pt idx="32">
                  <c:v>0.10680000000000001</c:v>
                </c:pt>
                <c:pt idx="33">
                  <c:v>0.10175000000000001</c:v>
                </c:pt>
                <c:pt idx="34">
                  <c:v>9.7000000000000003E-2</c:v>
                </c:pt>
                <c:pt idx="35">
                  <c:v>9.3149999999999997E-2</c:v>
                </c:pt>
                <c:pt idx="36">
                  <c:v>8.9700000000000002E-2</c:v>
                </c:pt>
                <c:pt idx="37">
                  <c:v>8.5749999999999993E-2</c:v>
                </c:pt>
                <c:pt idx="38">
                  <c:v>8.3250000000000005E-2</c:v>
                </c:pt>
                <c:pt idx="39">
                  <c:v>8.0750000000000002E-2</c:v>
                </c:pt>
                <c:pt idx="40">
                  <c:v>7.8949999999999992E-2</c:v>
                </c:pt>
                <c:pt idx="41">
                  <c:v>7.7200000000000005E-2</c:v>
                </c:pt>
                <c:pt idx="42">
                  <c:v>7.5899999999999995E-2</c:v>
                </c:pt>
                <c:pt idx="43">
                  <c:v>7.4200000000000002E-2</c:v>
                </c:pt>
                <c:pt idx="44">
                  <c:v>7.2950000000000001E-2</c:v>
                </c:pt>
                <c:pt idx="45">
                  <c:v>7.22E-2</c:v>
                </c:pt>
                <c:pt idx="46">
                  <c:v>7.1249999999999994E-2</c:v>
                </c:pt>
                <c:pt idx="47">
                  <c:v>7.0649999999999991E-2</c:v>
                </c:pt>
                <c:pt idx="48">
                  <c:v>7.0300000000000001E-2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38-4886-AE1B-6BCBB6812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365312"/>
        <c:axId val="151364832"/>
      </c:lineChart>
      <c:catAx>
        <c:axId val="151365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sz="1400" b="1">
                    <a:solidFill>
                      <a:sysClr val="windowText" lastClr="000000"/>
                    </a:solidFill>
                  </a:rPr>
                  <a:t>Strike price (K)</a:t>
                </a:r>
              </a:p>
            </c:rich>
          </c:tx>
          <c:layout>
            <c:manualLayout>
              <c:xMode val="edge"/>
              <c:yMode val="edge"/>
              <c:x val="0.4839032588206596"/>
              <c:y val="0.876432851729585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36483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5136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sz="1400" b="1">
                    <a:solidFill>
                      <a:sysClr val="windowText" lastClr="000000"/>
                    </a:solidFill>
                  </a:rPr>
                  <a:t>Implied volatlity (</a:t>
                </a:r>
                <a:r>
                  <a:rPr lang="el-GR" sz="1400" b="1">
                    <a:solidFill>
                      <a:sysClr val="windowText" lastClr="000000"/>
                    </a:solidFill>
                  </a:rPr>
                  <a:t>σ</a:t>
                </a:r>
                <a:r>
                  <a:rPr lang="en-IN" sz="1400" b="1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4.5458250805304981E-2"/>
              <c:y val="0.322212762786004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365312"/>
        <c:crossesAt val="1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24264387727195999"/>
          <c:y val="0.92332173802001172"/>
          <c:w val="0.53232028562921652"/>
          <c:h val="4.63458522061693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EAA6BCC-F804-41F6-B116-D3778AD3F900}">
  <sheetPr codeName="Chart5"/>
  <sheetViews>
    <sheetView zoomScale="70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09CE-FE39-4392-A4DC-000B90324DC4}">
  <sheetPr codeName="Chart3"/>
  <sheetViews>
    <sheetView zoomScale="7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7B79971-6C6D-0F8B-0EFB-85C07A2E1C2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0.81067</cdr:x>
      <cdr:y>0.70515</cdr:y>
    </cdr:from>
    <cdr:to>
      <cdr:x>0.97313</cdr:x>
      <cdr:y>0.78382</cdr:y>
    </cdr:to>
    <cdr:sp macro="" textlink="">
      <cdr:nvSpPr>
        <cdr:cNvPr id="10" name="TextBox 9">
          <a:extLst xmlns:a="http://schemas.openxmlformats.org/drawingml/2006/main">
            <a:ext uri="{FF2B5EF4-FFF2-40B4-BE49-F238E27FC236}">
              <a16:creationId xmlns:a16="http://schemas.microsoft.com/office/drawing/2014/main" id="{B1CD4434-05C5-DF67-00DC-902638C46943}"/>
            </a:ext>
          </a:extLst>
        </cdr:cNvPr>
        <cdr:cNvSpPr txBox="1"/>
      </cdr:nvSpPr>
      <cdr:spPr>
        <a:xfrm xmlns:a="http://schemas.openxmlformats.org/drawingml/2006/main">
          <a:off x="7536282" y="4280703"/>
          <a:ext cx="1510351" cy="4775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IN" sz="1200" b="1" kern="1200"/>
            <a:t>Current</a:t>
          </a:r>
          <a:r>
            <a:rPr lang="en-IN" sz="1200" b="1" kern="1200" baseline="0"/>
            <a:t> underlying</a:t>
          </a:r>
        </a:p>
        <a:p xmlns:a="http://schemas.openxmlformats.org/drawingml/2006/main">
          <a:pPr algn="ctr"/>
          <a:r>
            <a:rPr lang="en-IN" sz="1200" b="1" kern="1200" baseline="0"/>
            <a:t>asset price</a:t>
          </a:r>
          <a:endParaRPr lang="en-IN" sz="1200" b="1" kern="1200"/>
        </a:p>
      </cdr:txBody>
    </cdr:sp>
  </cdr:relSizeAnchor>
  <cdr:relSizeAnchor xmlns:cdr="http://schemas.openxmlformats.org/drawingml/2006/chartDrawing">
    <cdr:from>
      <cdr:x>0.89025</cdr:x>
      <cdr:y>0.7901</cdr:y>
    </cdr:from>
    <cdr:to>
      <cdr:x>0.90118</cdr:x>
      <cdr:y>0.80683</cdr:y>
    </cdr:to>
    <cdr:sp macro="" textlink="">
      <cdr:nvSpPr>
        <cdr:cNvPr id="2" name="Ellipse 1">
          <a:extLst xmlns:a="http://schemas.openxmlformats.org/drawingml/2006/main">
            <a:ext uri="{FF2B5EF4-FFF2-40B4-BE49-F238E27FC236}">
              <a16:creationId xmlns:a16="http://schemas.microsoft.com/office/drawing/2014/main" id="{A1C5B64F-661C-756C-71DA-303FF5C97633}"/>
            </a:ext>
          </a:extLst>
        </cdr:cNvPr>
        <cdr:cNvSpPr/>
      </cdr:nvSpPr>
      <cdr:spPr>
        <a:xfrm xmlns:a="http://schemas.openxmlformats.org/drawingml/2006/main">
          <a:off x="8276166" y="4796366"/>
          <a:ext cx="101600" cy="101600"/>
        </a:xfrm>
        <a:prstGeom xmlns:a="http://schemas.openxmlformats.org/drawingml/2006/main" prst="ellipse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 kern="12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5137" cy="628041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A76E60-FBA7-F0C7-1970-38330EC7EBB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8E539-83EF-4EEC-9EEC-AEC2FA72EAC3}">
  <sheetPr codeName="Sheet1"/>
  <dimension ref="A1:E20"/>
  <sheetViews>
    <sheetView showGridLines="0" tabSelected="1" workbookViewId="0">
      <selection activeCell="J8" sqref="J8"/>
    </sheetView>
  </sheetViews>
  <sheetFormatPr baseColWidth="10" defaultColWidth="8.87890625" defaultRowHeight="14.35" x14ac:dyDescent="0.5"/>
  <cols>
    <col min="1" max="1" width="3.52734375" customWidth="1"/>
  </cols>
  <sheetData>
    <row r="1" spans="1:5" ht="16.5" customHeight="1" x14ac:dyDescent="0.6">
      <c r="A1" s="1" t="s">
        <v>10</v>
      </c>
    </row>
    <row r="3" spans="1:5" x14ac:dyDescent="0.5">
      <c r="B3" t="s">
        <v>17</v>
      </c>
    </row>
    <row r="4" spans="1:5" x14ac:dyDescent="0.5">
      <c r="B4" s="3" t="s">
        <v>11</v>
      </c>
      <c r="E4" s="4"/>
    </row>
    <row r="6" spans="1:5" x14ac:dyDescent="0.5">
      <c r="B6" t="s">
        <v>12</v>
      </c>
    </row>
    <row r="7" spans="1:5" x14ac:dyDescent="0.5">
      <c r="B7" t="s">
        <v>13</v>
      </c>
    </row>
    <row r="9" spans="1:5" x14ac:dyDescent="0.5">
      <c r="B9" s="5"/>
    </row>
    <row r="10" spans="1:5" x14ac:dyDescent="0.5">
      <c r="B10" s="3" t="s">
        <v>14</v>
      </c>
    </row>
    <row r="12" spans="1:5" x14ac:dyDescent="0.5">
      <c r="C12" t="s">
        <v>18</v>
      </c>
    </row>
    <row r="14" spans="1:5" x14ac:dyDescent="0.5">
      <c r="C14" t="s">
        <v>27</v>
      </c>
    </row>
    <row r="16" spans="1:5" x14ac:dyDescent="0.5">
      <c r="C16" t="s">
        <v>28</v>
      </c>
    </row>
    <row r="18" spans="2:2" x14ac:dyDescent="0.5">
      <c r="B18" t="s">
        <v>15</v>
      </c>
    </row>
    <row r="20" spans="2:2" x14ac:dyDescent="0.5">
      <c r="B20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27EF1-CCE7-40B4-8320-8F5DCF6CC4DA}">
  <sheetPr codeName="Sheet2"/>
  <dimension ref="A1:P54"/>
  <sheetViews>
    <sheetView topLeftCell="E32" zoomScaleNormal="100" workbookViewId="0">
      <selection activeCell="Q15" sqref="Q15"/>
    </sheetView>
  </sheetViews>
  <sheetFormatPr baseColWidth="10" defaultColWidth="8.87890625" defaultRowHeight="14.35" x14ac:dyDescent="0.5"/>
  <cols>
    <col min="1" max="1" width="3.64453125" customWidth="1"/>
    <col min="2" max="2" width="11.29296875" customWidth="1"/>
    <col min="4" max="4" width="12.17578125" customWidth="1"/>
    <col min="5" max="5" width="11" customWidth="1"/>
    <col min="7" max="7" width="14.8203125" customWidth="1"/>
    <col min="11" max="11" width="21.05859375" customWidth="1"/>
    <col min="12" max="12" width="24.64453125" customWidth="1"/>
    <col min="13" max="13" width="19.87890625" customWidth="1"/>
    <col min="14" max="14" width="12.17578125" customWidth="1"/>
    <col min="16" max="16" width="25.05859375" customWidth="1"/>
  </cols>
  <sheetData>
    <row r="1" spans="1:16" ht="18" x14ac:dyDescent="0.6">
      <c r="A1" s="1" t="s">
        <v>16</v>
      </c>
    </row>
    <row r="2" spans="1:16" ht="18" x14ac:dyDescent="0.6">
      <c r="A2" s="1"/>
    </row>
    <row r="3" spans="1:16" ht="18" x14ac:dyDescent="0.6">
      <c r="A3" s="1"/>
      <c r="B3" s="11" t="s">
        <v>24</v>
      </c>
    </row>
    <row r="5" spans="1:16" x14ac:dyDescent="0.5">
      <c r="B5" s="2" t="s">
        <v>0</v>
      </c>
      <c r="C5" s="2" t="s">
        <v>1</v>
      </c>
      <c r="D5" s="2" t="s">
        <v>22</v>
      </c>
      <c r="E5" s="2" t="s">
        <v>2</v>
      </c>
      <c r="F5" s="2" t="s">
        <v>3</v>
      </c>
      <c r="G5" s="2" t="s">
        <v>19</v>
      </c>
      <c r="H5" s="2" t="s">
        <v>4</v>
      </c>
      <c r="I5" s="2" t="s">
        <v>23</v>
      </c>
      <c r="J5" s="2" t="s">
        <v>5</v>
      </c>
      <c r="K5" s="2" t="s">
        <v>6</v>
      </c>
      <c r="L5" s="10" t="s">
        <v>20</v>
      </c>
      <c r="M5" s="2" t="s">
        <v>7</v>
      </c>
      <c r="N5" s="2" t="s">
        <v>21</v>
      </c>
      <c r="O5" s="2" t="s">
        <v>8</v>
      </c>
      <c r="P5" s="2" t="s">
        <v>25</v>
      </c>
    </row>
    <row r="6" spans="1:16" x14ac:dyDescent="0.5">
      <c r="B6" s="6">
        <v>45110</v>
      </c>
      <c r="C6" s="7">
        <v>4230</v>
      </c>
      <c r="D6" s="13">
        <f t="shared" ref="D6:D54" si="0">C6/4450</f>
        <v>0.95056179775280902</v>
      </c>
      <c r="E6" s="6">
        <v>45112</v>
      </c>
      <c r="F6" s="7" t="s">
        <v>9</v>
      </c>
      <c r="G6" s="13">
        <v>0.15</v>
      </c>
      <c r="H6" s="13">
        <v>0.2</v>
      </c>
      <c r="I6" s="13">
        <f>(H6+J6)/2</f>
        <v>0.22500000000000001</v>
      </c>
      <c r="J6" s="13">
        <v>0.25</v>
      </c>
      <c r="K6" s="13">
        <v>0.27510000000000001</v>
      </c>
      <c r="L6" s="13">
        <f>(K6+M6)/2</f>
        <v>0.27879999999999999</v>
      </c>
      <c r="M6" s="13">
        <v>0.28249999999999997</v>
      </c>
      <c r="N6" s="7">
        <v>458</v>
      </c>
      <c r="O6" s="7">
        <v>211</v>
      </c>
      <c r="P6" s="12" cm="1">
        <f t="array" ref="P6">ImpliedVOl($I6, 4450, $C6, 0.0055, 0.0538, "P")</f>
        <v>0.282812080185395</v>
      </c>
    </row>
    <row r="7" spans="1:16" x14ac:dyDescent="0.5">
      <c r="B7" s="6">
        <v>45110</v>
      </c>
      <c r="C7" s="7">
        <v>4235</v>
      </c>
      <c r="D7" s="13">
        <f t="shared" si="0"/>
        <v>0.95168539325842694</v>
      </c>
      <c r="E7" s="6">
        <v>45112</v>
      </c>
      <c r="F7" s="7" t="s">
        <v>9</v>
      </c>
      <c r="G7" s="13">
        <v>0.2</v>
      </c>
      <c r="H7" s="13">
        <v>0.15</v>
      </c>
      <c r="I7" s="13">
        <f t="shared" ref="I7:I54" si="1">(H7+J7)/2</f>
        <v>0.2</v>
      </c>
      <c r="J7" s="13">
        <v>0.25</v>
      </c>
      <c r="K7" s="13">
        <v>0.26090000000000002</v>
      </c>
      <c r="L7" s="13">
        <f t="shared" ref="L7:L54" si="2">(K7+M7)/2</f>
        <v>0.26880000000000004</v>
      </c>
      <c r="M7" s="13">
        <v>0.2767</v>
      </c>
      <c r="N7" s="7">
        <v>543</v>
      </c>
      <c r="O7" s="7">
        <v>164</v>
      </c>
      <c r="P7" s="12" cm="1">
        <f t="array" ref="P7">ImpliedVOl($I7, 4450, $C7, 0.0055, 0.0538, "P")</f>
        <v>0.27317873988261926</v>
      </c>
    </row>
    <row r="8" spans="1:16" x14ac:dyDescent="0.5">
      <c r="B8" s="6">
        <v>45110</v>
      </c>
      <c r="C8" s="7">
        <v>4240</v>
      </c>
      <c r="D8" s="13">
        <f t="shared" si="0"/>
        <v>0.95280898876404496</v>
      </c>
      <c r="E8" s="6">
        <v>45112</v>
      </c>
      <c r="F8" s="7" t="s">
        <v>9</v>
      </c>
      <c r="G8" s="13">
        <v>0.15</v>
      </c>
      <c r="H8" s="13">
        <v>0.15</v>
      </c>
      <c r="I8" s="13">
        <f t="shared" si="1"/>
        <v>0.2</v>
      </c>
      <c r="J8" s="13">
        <v>0.25</v>
      </c>
      <c r="K8" s="13">
        <v>0.2555</v>
      </c>
      <c r="L8" s="13">
        <f t="shared" si="2"/>
        <v>0.26324999999999998</v>
      </c>
      <c r="M8" s="13">
        <v>0.27100000000000002</v>
      </c>
      <c r="N8" s="7">
        <v>438</v>
      </c>
      <c r="O8" s="7">
        <v>274</v>
      </c>
      <c r="P8" s="12" cm="1">
        <f t="array" ref="P8">ImpliedVOl($I8, 4450, $C8, 0.0055, 0.0538, "P")</f>
        <v>0.26744157981550976</v>
      </c>
    </row>
    <row r="9" spans="1:16" x14ac:dyDescent="0.5">
      <c r="B9" s="6">
        <v>45110</v>
      </c>
      <c r="C9" s="7">
        <v>4245</v>
      </c>
      <c r="D9" s="13">
        <f t="shared" si="0"/>
        <v>0.95393258426966288</v>
      </c>
      <c r="E9" s="6">
        <v>45112</v>
      </c>
      <c r="F9" s="7" t="s">
        <v>9</v>
      </c>
      <c r="G9" s="13">
        <v>0.15</v>
      </c>
      <c r="H9" s="13">
        <v>0.2</v>
      </c>
      <c r="I9" s="13">
        <f t="shared" si="1"/>
        <v>0.22500000000000001</v>
      </c>
      <c r="J9" s="13">
        <v>0.25</v>
      </c>
      <c r="K9" s="13">
        <v>0.25840000000000002</v>
      </c>
      <c r="L9" s="13">
        <f t="shared" si="2"/>
        <v>0.26180000000000003</v>
      </c>
      <c r="M9" s="13">
        <v>0.26519999999999999</v>
      </c>
      <c r="N9" s="7">
        <v>621</v>
      </c>
      <c r="O9" s="7">
        <v>6</v>
      </c>
      <c r="P9" s="12" cm="1">
        <f t="array" ref="P9">ImpliedVOl($I9, 4450, $C9, 0.0055, 0.0538, "P")</f>
        <v>0.26540522922897369</v>
      </c>
    </row>
    <row r="10" spans="1:16" x14ac:dyDescent="0.5">
      <c r="B10" s="6">
        <v>45110</v>
      </c>
      <c r="C10" s="7">
        <v>4250</v>
      </c>
      <c r="D10" s="13">
        <f t="shared" si="0"/>
        <v>0.9550561797752809</v>
      </c>
      <c r="E10" s="6">
        <v>45112</v>
      </c>
      <c r="F10" s="7" t="s">
        <v>9</v>
      </c>
      <c r="G10" s="13">
        <v>0.2</v>
      </c>
      <c r="H10" s="13">
        <v>0.2</v>
      </c>
      <c r="I10" s="13">
        <f t="shared" si="1"/>
        <v>0.22500000000000001</v>
      </c>
      <c r="J10" s="13">
        <v>0.25</v>
      </c>
      <c r="K10" s="13">
        <v>0.25290000000000001</v>
      </c>
      <c r="L10" s="13">
        <f t="shared" si="2"/>
        <v>0.25619999999999998</v>
      </c>
      <c r="M10" s="13">
        <v>0.25950000000000001</v>
      </c>
      <c r="N10" s="7">
        <v>4733</v>
      </c>
      <c r="O10" s="7">
        <v>2547</v>
      </c>
      <c r="P10" s="12" cm="1">
        <f t="array" ref="P10">ImpliedVOl($I10, 4450, $C10, 0.0055, 0.0538, "P")</f>
        <v>0.25959078592756157</v>
      </c>
    </row>
    <row r="11" spans="1:16" x14ac:dyDescent="0.5">
      <c r="B11" s="6">
        <v>45110</v>
      </c>
      <c r="C11" s="7">
        <v>4255</v>
      </c>
      <c r="D11" s="13">
        <f t="shared" si="0"/>
        <v>0.95617977528089892</v>
      </c>
      <c r="E11" s="6">
        <v>45112</v>
      </c>
      <c r="F11" s="7" t="s">
        <v>9</v>
      </c>
      <c r="G11" s="13">
        <v>0.2</v>
      </c>
      <c r="H11" s="13">
        <v>0.2</v>
      </c>
      <c r="I11" s="13">
        <f t="shared" si="1"/>
        <v>0.22500000000000001</v>
      </c>
      <c r="J11" s="13">
        <v>0.25</v>
      </c>
      <c r="K11" s="13">
        <v>0.24729999999999999</v>
      </c>
      <c r="L11" s="13">
        <f t="shared" si="2"/>
        <v>0.2505</v>
      </c>
      <c r="M11" s="13">
        <v>0.25369999999999998</v>
      </c>
      <c r="N11" s="7">
        <v>401</v>
      </c>
      <c r="O11" s="7">
        <v>163</v>
      </c>
      <c r="P11" s="12" cm="1">
        <f t="array" ref="P11">ImpliedVOl($I11, 4450, $C11, 0.0055, 0.0538, "P")</f>
        <v>0.25376961520515839</v>
      </c>
    </row>
    <row r="12" spans="1:16" x14ac:dyDescent="0.5">
      <c r="B12" s="6">
        <v>45110</v>
      </c>
      <c r="C12" s="7">
        <v>4260</v>
      </c>
      <c r="D12" s="13">
        <f t="shared" si="0"/>
        <v>0.95730337078651684</v>
      </c>
      <c r="E12" s="6">
        <v>45112</v>
      </c>
      <c r="F12" s="7" t="s">
        <v>9</v>
      </c>
      <c r="G12" s="13">
        <v>0.2</v>
      </c>
      <c r="H12" s="13">
        <v>0.2</v>
      </c>
      <c r="I12" s="13">
        <f t="shared" si="1"/>
        <v>0.22500000000000001</v>
      </c>
      <c r="J12" s="13">
        <v>0.25</v>
      </c>
      <c r="K12" s="13">
        <v>0.24179999999999999</v>
      </c>
      <c r="L12" s="13">
        <f t="shared" si="2"/>
        <v>0.24490000000000001</v>
      </c>
      <c r="M12" s="13">
        <v>0.248</v>
      </c>
      <c r="N12" s="7">
        <v>392</v>
      </c>
      <c r="O12" s="7">
        <v>63</v>
      </c>
      <c r="P12" s="12" cm="1">
        <f t="array" ref="P12">ImpliedVOl($I12, 4450, $C12, 0.0055, 0.0538, "P")</f>
        <v>0.24794129591643385</v>
      </c>
    </row>
    <row r="13" spans="1:16" x14ac:dyDescent="0.5">
      <c r="B13" s="6">
        <v>45110</v>
      </c>
      <c r="C13" s="7">
        <v>4265</v>
      </c>
      <c r="D13" s="13">
        <f t="shared" si="0"/>
        <v>0.95842696629213486</v>
      </c>
      <c r="E13" s="6">
        <v>45112</v>
      </c>
      <c r="F13" s="7" t="s">
        <v>9</v>
      </c>
      <c r="G13" s="13">
        <v>0.2</v>
      </c>
      <c r="H13" s="13">
        <v>0.2</v>
      </c>
      <c r="I13" s="13">
        <f t="shared" si="1"/>
        <v>0.22500000000000001</v>
      </c>
      <c r="J13" s="13">
        <v>0.25</v>
      </c>
      <c r="K13" s="13">
        <v>0.2361</v>
      </c>
      <c r="L13" s="13">
        <f t="shared" si="2"/>
        <v>0.2392</v>
      </c>
      <c r="M13" s="13">
        <v>0.24229999999999999</v>
      </c>
      <c r="N13" s="7">
        <v>556</v>
      </c>
      <c r="O13" s="7">
        <v>844</v>
      </c>
      <c r="P13" s="12" cm="1">
        <f t="array" ref="P13">ImpliedVOl($I13, 4450, $C13, 0.0055, 0.0538, "P")</f>
        <v>0.24210538256063421</v>
      </c>
    </row>
    <row r="14" spans="1:16" x14ac:dyDescent="0.5">
      <c r="B14" s="6">
        <v>45110</v>
      </c>
      <c r="C14" s="7">
        <v>4270</v>
      </c>
      <c r="D14" s="13">
        <f t="shared" si="0"/>
        <v>0.95955056179775278</v>
      </c>
      <c r="E14" s="6">
        <v>45112</v>
      </c>
      <c r="F14" s="7" t="s">
        <v>9</v>
      </c>
      <c r="G14" s="13">
        <v>0.2</v>
      </c>
      <c r="H14" s="13">
        <v>0.2</v>
      </c>
      <c r="I14" s="13">
        <f t="shared" si="1"/>
        <v>0.25</v>
      </c>
      <c r="J14" s="13">
        <v>0.3</v>
      </c>
      <c r="K14" s="13">
        <v>0.23039999999999999</v>
      </c>
      <c r="L14" s="13">
        <f t="shared" si="2"/>
        <v>0.23635</v>
      </c>
      <c r="M14" s="13">
        <v>0.24229999999999999</v>
      </c>
      <c r="N14" s="7">
        <v>1093</v>
      </c>
      <c r="O14" s="7">
        <v>120</v>
      </c>
      <c r="P14" s="12" cm="1">
        <f t="array" ref="P14">ImpliedVOl($I14, 4450, $C14, 0.0055, 0.0538, "P")</f>
        <v>0.23938527659028438</v>
      </c>
    </row>
    <row r="15" spans="1:16" x14ac:dyDescent="0.5">
      <c r="B15" s="6">
        <v>45110</v>
      </c>
      <c r="C15" s="7">
        <v>4275</v>
      </c>
      <c r="D15" s="13">
        <f t="shared" si="0"/>
        <v>0.9606741573033708</v>
      </c>
      <c r="E15" s="6">
        <v>45112</v>
      </c>
      <c r="F15" s="7" t="s">
        <v>9</v>
      </c>
      <c r="G15" s="13">
        <v>0.2</v>
      </c>
      <c r="H15" s="13">
        <v>0.2</v>
      </c>
      <c r="I15" s="13">
        <f t="shared" si="1"/>
        <v>0.25</v>
      </c>
      <c r="J15" s="13">
        <v>0.3</v>
      </c>
      <c r="K15" s="13">
        <v>0.22470000000000001</v>
      </c>
      <c r="L15" s="13">
        <f t="shared" si="2"/>
        <v>0.23055</v>
      </c>
      <c r="M15" s="13">
        <v>0.2364</v>
      </c>
      <c r="N15" s="7">
        <v>897</v>
      </c>
      <c r="O15" s="7">
        <v>307</v>
      </c>
      <c r="P15" s="12" cm="1">
        <f t="array" ref="P15">ImpliedVOl($I15, 4450, $C15, 0.0055, 0.0538, "P")</f>
        <v>0.23347103046948203</v>
      </c>
    </row>
    <row r="16" spans="1:16" x14ac:dyDescent="0.5">
      <c r="B16" s="6">
        <v>45110</v>
      </c>
      <c r="C16" s="7">
        <v>4280</v>
      </c>
      <c r="D16" s="13">
        <f t="shared" si="0"/>
        <v>0.96179775280898872</v>
      </c>
      <c r="E16" s="6">
        <v>45112</v>
      </c>
      <c r="F16" s="7" t="s">
        <v>9</v>
      </c>
      <c r="G16" s="13">
        <v>0.28000000000000003</v>
      </c>
      <c r="H16" s="13">
        <v>0.2</v>
      </c>
      <c r="I16" s="13">
        <f t="shared" si="1"/>
        <v>0.25</v>
      </c>
      <c r="J16" s="13">
        <v>0.3</v>
      </c>
      <c r="K16" s="13">
        <v>0.219</v>
      </c>
      <c r="L16" s="13">
        <f t="shared" si="2"/>
        <v>0.22475000000000001</v>
      </c>
      <c r="M16" s="13">
        <v>0.23050000000000001</v>
      </c>
      <c r="N16" s="7">
        <v>649</v>
      </c>
      <c r="O16" s="7">
        <v>238</v>
      </c>
      <c r="P16" s="12" cm="1">
        <f t="array" ref="P16">ImpliedVOl($I16, 4450, $C16, 0.0055, 0.0538, "P")</f>
        <v>0.22754734685678124</v>
      </c>
    </row>
    <row r="17" spans="2:16" x14ac:dyDescent="0.5">
      <c r="B17" s="6">
        <v>45110</v>
      </c>
      <c r="C17" s="7">
        <v>4285</v>
      </c>
      <c r="D17" s="13">
        <f t="shared" si="0"/>
        <v>0.96292134831460674</v>
      </c>
      <c r="E17" s="6">
        <v>45112</v>
      </c>
      <c r="F17" s="7" t="s">
        <v>9</v>
      </c>
      <c r="G17" s="13">
        <v>0.28000000000000003</v>
      </c>
      <c r="H17" s="13">
        <v>0.25</v>
      </c>
      <c r="I17" s="13">
        <f t="shared" si="1"/>
        <v>0.27500000000000002</v>
      </c>
      <c r="J17" s="13">
        <v>0.3</v>
      </c>
      <c r="K17" s="13">
        <v>0.21959999999999999</v>
      </c>
      <c r="L17" s="13">
        <f t="shared" si="2"/>
        <v>0.22209999999999999</v>
      </c>
      <c r="M17" s="13">
        <v>0.22459999999999999</v>
      </c>
      <c r="N17" s="7">
        <v>2758</v>
      </c>
      <c r="O17" s="7">
        <v>278</v>
      </c>
      <c r="P17" s="12" cm="1">
        <f t="array" ref="P17">ImpliedVOl($I17, 4450, $C17, 0.0055, 0.0538, "P")</f>
        <v>0.22435601626814838</v>
      </c>
    </row>
    <row r="18" spans="2:16" x14ac:dyDescent="0.5">
      <c r="B18" s="6">
        <v>45110</v>
      </c>
      <c r="C18" s="7">
        <v>4290</v>
      </c>
      <c r="D18" s="13">
        <f t="shared" si="0"/>
        <v>0.96404494382022476</v>
      </c>
      <c r="E18" s="6">
        <v>45112</v>
      </c>
      <c r="F18" s="7" t="s">
        <v>9</v>
      </c>
      <c r="G18" s="13">
        <v>0.28000000000000003</v>
      </c>
      <c r="H18" s="13">
        <v>0.25</v>
      </c>
      <c r="I18" s="13">
        <f t="shared" si="1"/>
        <v>0.27500000000000002</v>
      </c>
      <c r="J18" s="13">
        <v>0.3</v>
      </c>
      <c r="K18" s="13">
        <v>0.21379999999999999</v>
      </c>
      <c r="L18" s="13">
        <f t="shared" si="2"/>
        <v>0.21625</v>
      </c>
      <c r="M18" s="13">
        <v>0.21870000000000001</v>
      </c>
      <c r="N18" s="7">
        <v>597</v>
      </c>
      <c r="O18" s="7">
        <v>141</v>
      </c>
      <c r="P18" s="12" cm="1">
        <f t="array" ref="P18">ImpliedVOl($I18, 4450, $C18, 0.0055, 0.0538, "P")</f>
        <v>0.21835348338195321</v>
      </c>
    </row>
    <row r="19" spans="2:16" x14ac:dyDescent="0.5">
      <c r="B19" s="6">
        <v>45110</v>
      </c>
      <c r="C19" s="7">
        <v>4295</v>
      </c>
      <c r="D19" s="13">
        <f t="shared" si="0"/>
        <v>0.96516853932584268</v>
      </c>
      <c r="E19" s="6">
        <v>45112</v>
      </c>
      <c r="F19" s="7" t="s">
        <v>9</v>
      </c>
      <c r="G19" s="13">
        <v>0.28000000000000003</v>
      </c>
      <c r="H19" s="13">
        <v>0.25</v>
      </c>
      <c r="I19" s="13">
        <f t="shared" si="1"/>
        <v>0.27500000000000002</v>
      </c>
      <c r="J19" s="13">
        <v>0.3</v>
      </c>
      <c r="K19" s="13">
        <v>0.2079</v>
      </c>
      <c r="L19" s="13">
        <f t="shared" si="2"/>
        <v>0.2104</v>
      </c>
      <c r="M19" s="13">
        <v>0.21290000000000001</v>
      </c>
      <c r="N19" s="7">
        <v>643</v>
      </c>
      <c r="O19" s="7">
        <v>136</v>
      </c>
      <c r="P19" s="12" cm="1">
        <f t="array" ref="P19">ImpliedVOl($I19, 4450, $C19, 0.0055, 0.0538, "P")</f>
        <v>0.21233927776968081</v>
      </c>
    </row>
    <row r="20" spans="2:16" x14ac:dyDescent="0.5">
      <c r="B20" s="6">
        <v>45110</v>
      </c>
      <c r="C20" s="7">
        <v>4300</v>
      </c>
      <c r="D20" s="13">
        <f t="shared" si="0"/>
        <v>0.9662921348314607</v>
      </c>
      <c r="E20" s="6">
        <v>45112</v>
      </c>
      <c r="F20" s="7" t="s">
        <v>9</v>
      </c>
      <c r="G20" s="13">
        <v>0.28000000000000003</v>
      </c>
      <c r="H20" s="13">
        <v>0.25</v>
      </c>
      <c r="I20" s="13">
        <f t="shared" si="1"/>
        <v>0.27500000000000002</v>
      </c>
      <c r="J20" s="13">
        <v>0.3</v>
      </c>
      <c r="K20" s="13">
        <v>0.2021</v>
      </c>
      <c r="L20" s="13">
        <f t="shared" si="2"/>
        <v>0.20455000000000001</v>
      </c>
      <c r="M20" s="13">
        <v>0.20699999999999999</v>
      </c>
      <c r="N20" s="7">
        <v>4836</v>
      </c>
      <c r="O20" s="7">
        <v>572</v>
      </c>
      <c r="P20" s="12" cm="1">
        <f t="array" ref="P20">ImpliedVOl($I20, 4450, $C20, 0.0055, 0.0538, "P")</f>
        <v>0.20631266747306226</v>
      </c>
    </row>
    <row r="21" spans="2:16" x14ac:dyDescent="0.5">
      <c r="B21" s="6">
        <v>45110</v>
      </c>
      <c r="C21" s="7">
        <v>4305</v>
      </c>
      <c r="D21" s="13">
        <f t="shared" si="0"/>
        <v>0.96741573033707862</v>
      </c>
      <c r="E21" s="6">
        <v>45112</v>
      </c>
      <c r="F21" s="7" t="s">
        <v>9</v>
      </c>
      <c r="G21" s="13">
        <v>0.3</v>
      </c>
      <c r="H21" s="13">
        <v>0.25</v>
      </c>
      <c r="I21" s="13">
        <f t="shared" si="1"/>
        <v>0.3</v>
      </c>
      <c r="J21" s="13">
        <v>0.35</v>
      </c>
      <c r="K21" s="13">
        <v>0.19620000000000001</v>
      </c>
      <c r="L21" s="13">
        <f t="shared" si="2"/>
        <v>0.20065</v>
      </c>
      <c r="M21" s="13">
        <v>0.2051</v>
      </c>
      <c r="N21" s="7">
        <v>378</v>
      </c>
      <c r="O21" s="7">
        <v>237</v>
      </c>
      <c r="P21" s="12" cm="1">
        <f t="array" ref="P21">ImpliedVOl($I21, 4450, $C21, 0.0055, 0.0538, "P")</f>
        <v>0.20263062463660297</v>
      </c>
    </row>
    <row r="22" spans="2:16" x14ac:dyDescent="0.5">
      <c r="B22" s="6">
        <v>45110</v>
      </c>
      <c r="C22" s="7">
        <v>4310</v>
      </c>
      <c r="D22" s="13">
        <f t="shared" si="0"/>
        <v>0.96853932584269664</v>
      </c>
      <c r="E22" s="6">
        <v>45112</v>
      </c>
      <c r="F22" s="7" t="s">
        <v>9</v>
      </c>
      <c r="G22" s="13">
        <v>0.3</v>
      </c>
      <c r="H22" s="13">
        <v>0.3</v>
      </c>
      <c r="I22" s="13">
        <f t="shared" si="1"/>
        <v>0.32499999999999996</v>
      </c>
      <c r="J22" s="13">
        <v>0.35</v>
      </c>
      <c r="K22" s="13">
        <v>0.1951</v>
      </c>
      <c r="L22" s="13">
        <f t="shared" si="2"/>
        <v>0.1971</v>
      </c>
      <c r="M22" s="13">
        <v>0.1991</v>
      </c>
      <c r="N22" s="7">
        <v>476</v>
      </c>
      <c r="O22" s="7">
        <v>469</v>
      </c>
      <c r="P22" s="12" cm="1">
        <f t="array" ref="P22">ImpliedVOl($I22, 4450, $C22, 0.0055, 0.0538, "P")</f>
        <v>0.19869786937039846</v>
      </c>
    </row>
    <row r="23" spans="2:16" x14ac:dyDescent="0.5">
      <c r="B23" s="6">
        <v>45110</v>
      </c>
      <c r="C23" s="7">
        <v>4315</v>
      </c>
      <c r="D23" s="13">
        <f t="shared" si="0"/>
        <v>0.96966292134831455</v>
      </c>
      <c r="E23" s="6">
        <v>45112</v>
      </c>
      <c r="F23" s="7" t="s">
        <v>9</v>
      </c>
      <c r="G23" s="13">
        <v>0.3</v>
      </c>
      <c r="H23" s="13">
        <v>0.3</v>
      </c>
      <c r="I23" s="13">
        <f t="shared" si="1"/>
        <v>0.32499999999999996</v>
      </c>
      <c r="J23" s="13">
        <v>0.35</v>
      </c>
      <c r="K23" s="13">
        <v>0.18909999999999999</v>
      </c>
      <c r="L23" s="13">
        <f t="shared" si="2"/>
        <v>0.19105</v>
      </c>
      <c r="M23" s="13">
        <v>0.193</v>
      </c>
      <c r="N23" s="7">
        <v>438</v>
      </c>
      <c r="O23" s="7">
        <v>1105</v>
      </c>
      <c r="P23" s="12" cm="1">
        <f t="array" ref="P23">ImpliedVOl($I23, 4450, $C23, 0.0055, 0.0538, "P")</f>
        <v>0.19252000365910196</v>
      </c>
    </row>
    <row r="24" spans="2:16" x14ac:dyDescent="0.5">
      <c r="B24" s="6">
        <v>45110</v>
      </c>
      <c r="C24" s="7">
        <v>4320</v>
      </c>
      <c r="D24" s="13">
        <f t="shared" si="0"/>
        <v>0.97078651685393258</v>
      </c>
      <c r="E24" s="6">
        <v>45112</v>
      </c>
      <c r="F24" s="7" t="s">
        <v>9</v>
      </c>
      <c r="G24" s="13">
        <v>0.3</v>
      </c>
      <c r="H24" s="13">
        <v>0.3</v>
      </c>
      <c r="I24" s="13">
        <f t="shared" si="1"/>
        <v>0.32499999999999996</v>
      </c>
      <c r="J24" s="13">
        <v>0.35</v>
      </c>
      <c r="K24" s="13">
        <v>0.18310000000000001</v>
      </c>
      <c r="L24" s="13">
        <f t="shared" si="2"/>
        <v>0.18504999999999999</v>
      </c>
      <c r="M24" s="13">
        <v>0.187</v>
      </c>
      <c r="N24" s="7">
        <v>644</v>
      </c>
      <c r="O24" s="7">
        <v>1011</v>
      </c>
      <c r="P24" s="12" cm="1">
        <f t="array" ref="P24">ImpliedVOl($I24, 4450, $C24, 0.0055, 0.0538, "P")</f>
        <v>0.18632532751468342</v>
      </c>
    </row>
    <row r="25" spans="2:16" x14ac:dyDescent="0.5">
      <c r="B25" s="6">
        <v>45110</v>
      </c>
      <c r="C25" s="7">
        <v>4325</v>
      </c>
      <c r="D25" s="13">
        <f t="shared" si="0"/>
        <v>0.9719101123595506</v>
      </c>
      <c r="E25" s="6">
        <v>45112</v>
      </c>
      <c r="F25" s="7" t="s">
        <v>9</v>
      </c>
      <c r="G25" s="13">
        <v>0.3</v>
      </c>
      <c r="H25" s="13">
        <v>0.3</v>
      </c>
      <c r="I25" s="13">
        <f t="shared" si="1"/>
        <v>0.32499999999999996</v>
      </c>
      <c r="J25" s="13">
        <v>0.35</v>
      </c>
      <c r="K25" s="13">
        <v>0.17699999999999999</v>
      </c>
      <c r="L25" s="13">
        <f t="shared" si="2"/>
        <v>0.17899999999999999</v>
      </c>
      <c r="M25" s="13">
        <v>0.18099999999999999</v>
      </c>
      <c r="N25" s="7">
        <v>1323</v>
      </c>
      <c r="O25" s="7">
        <v>645</v>
      </c>
      <c r="P25" s="12" cm="1">
        <f t="array" ref="P25">ImpliedVOl($I25, 4450, $C25, 0.0055, 0.0538, "P")</f>
        <v>0.18011271354385325</v>
      </c>
    </row>
    <row r="26" spans="2:16" x14ac:dyDescent="0.5">
      <c r="B26" s="6">
        <v>45110</v>
      </c>
      <c r="C26" s="7">
        <v>4330</v>
      </c>
      <c r="D26" s="13">
        <f t="shared" si="0"/>
        <v>0.97303370786516852</v>
      </c>
      <c r="E26" s="6">
        <v>45112</v>
      </c>
      <c r="F26" s="7" t="s">
        <v>9</v>
      </c>
      <c r="G26" s="13">
        <v>0.34</v>
      </c>
      <c r="H26" s="13">
        <v>0.3</v>
      </c>
      <c r="I26" s="13">
        <f t="shared" si="1"/>
        <v>0.35</v>
      </c>
      <c r="J26" s="13">
        <v>0.4</v>
      </c>
      <c r="K26" s="13">
        <v>0.17100000000000001</v>
      </c>
      <c r="L26" s="13">
        <f t="shared" si="2"/>
        <v>0.17465</v>
      </c>
      <c r="M26" s="13">
        <v>0.17829999999999999</v>
      </c>
      <c r="N26" s="7">
        <v>1014</v>
      </c>
      <c r="O26" s="7">
        <v>1357</v>
      </c>
      <c r="P26" s="12" cm="1">
        <f t="array" ref="P26">ImpliedVOl($I26, 4450, $C26, 0.0055, 0.0538, "P")</f>
        <v>0.17574705233340543</v>
      </c>
    </row>
    <row r="27" spans="2:16" x14ac:dyDescent="0.5">
      <c r="B27" s="6">
        <v>45110</v>
      </c>
      <c r="C27" s="7">
        <v>4335</v>
      </c>
      <c r="D27" s="13">
        <f t="shared" si="0"/>
        <v>0.97415730337078654</v>
      </c>
      <c r="E27" s="6">
        <v>45112</v>
      </c>
      <c r="F27" s="7" t="s">
        <v>9</v>
      </c>
      <c r="G27" s="13">
        <v>0.34</v>
      </c>
      <c r="H27" s="13">
        <v>0.3</v>
      </c>
      <c r="I27" s="13">
        <f t="shared" si="1"/>
        <v>0.35499999999999998</v>
      </c>
      <c r="J27" s="13">
        <v>0.41</v>
      </c>
      <c r="K27" s="13">
        <v>0.16500000000000001</v>
      </c>
      <c r="L27" s="13">
        <f t="shared" si="2"/>
        <v>0.16855000000000001</v>
      </c>
      <c r="M27" s="13">
        <v>0.1721</v>
      </c>
      <c r="N27" s="7">
        <v>375</v>
      </c>
      <c r="O27" s="7">
        <v>214</v>
      </c>
      <c r="P27" s="12" cm="1">
        <f t="array" ref="P27">ImpliedVOl($I27, 4450, $C27, 0.0055, 0.0538, "P")</f>
        <v>0.16979579061118688</v>
      </c>
    </row>
    <row r="28" spans="2:16" x14ac:dyDescent="0.5">
      <c r="B28" s="6">
        <v>45110</v>
      </c>
      <c r="C28" s="7">
        <v>4340</v>
      </c>
      <c r="D28" s="13">
        <f t="shared" si="0"/>
        <v>0.97528089887640446</v>
      </c>
      <c r="E28" s="6">
        <v>45112</v>
      </c>
      <c r="F28" s="7" t="s">
        <v>9</v>
      </c>
      <c r="G28" s="13">
        <v>0.35</v>
      </c>
      <c r="H28" s="13">
        <v>0.35</v>
      </c>
      <c r="I28" s="13">
        <f t="shared" si="1"/>
        <v>0.375</v>
      </c>
      <c r="J28" s="13">
        <v>0.4</v>
      </c>
      <c r="K28" s="13">
        <v>0.16270000000000001</v>
      </c>
      <c r="L28" s="13">
        <f t="shared" si="2"/>
        <v>0.1643</v>
      </c>
      <c r="M28" s="13">
        <v>0.16589999999999999</v>
      </c>
      <c r="N28" s="7">
        <v>488</v>
      </c>
      <c r="O28" s="7">
        <v>511</v>
      </c>
      <c r="P28" s="12" cm="1">
        <f t="array" ref="P28">ImpliedVOl($I28, 4450, $C28, 0.0055, 0.0538, "P")</f>
        <v>0.16479925472110751</v>
      </c>
    </row>
    <row r="29" spans="2:16" x14ac:dyDescent="0.5">
      <c r="B29" s="6">
        <v>45110</v>
      </c>
      <c r="C29" s="7">
        <v>4345</v>
      </c>
      <c r="D29" s="13">
        <f t="shared" si="0"/>
        <v>0.97640449438202248</v>
      </c>
      <c r="E29" s="6">
        <v>45112</v>
      </c>
      <c r="F29" s="7" t="s">
        <v>9</v>
      </c>
      <c r="G29" s="13">
        <v>0.36</v>
      </c>
      <c r="H29" s="13">
        <v>0.35</v>
      </c>
      <c r="I29" s="13">
        <f t="shared" si="1"/>
        <v>0.38</v>
      </c>
      <c r="J29" s="13">
        <v>0.41</v>
      </c>
      <c r="K29" s="13">
        <v>0.1565</v>
      </c>
      <c r="L29" s="13">
        <f t="shared" si="2"/>
        <v>0.15810000000000002</v>
      </c>
      <c r="M29" s="13">
        <v>0.15970000000000001</v>
      </c>
      <c r="N29" s="7">
        <v>554</v>
      </c>
      <c r="O29" s="7">
        <v>379</v>
      </c>
      <c r="P29" s="12" cm="1">
        <f t="array" ref="P29">ImpliedVOl($I29, 4450, $C29, 0.0055, 0.0538, "P")</f>
        <v>0.15871671918286515</v>
      </c>
    </row>
    <row r="30" spans="2:16" x14ac:dyDescent="0.5">
      <c r="B30" s="6">
        <v>45110</v>
      </c>
      <c r="C30" s="7">
        <v>4350</v>
      </c>
      <c r="D30" s="13">
        <f t="shared" si="0"/>
        <v>0.97752808988764039</v>
      </c>
      <c r="E30" s="6">
        <v>45112</v>
      </c>
      <c r="F30" s="7" t="s">
        <v>9</v>
      </c>
      <c r="G30" s="13">
        <v>0.37</v>
      </c>
      <c r="H30" s="13">
        <v>0.35</v>
      </c>
      <c r="I30" s="13">
        <f t="shared" si="1"/>
        <v>0.375</v>
      </c>
      <c r="J30" s="13">
        <v>0.4</v>
      </c>
      <c r="K30" s="13">
        <v>0.15029999999999999</v>
      </c>
      <c r="L30" s="13">
        <f t="shared" si="2"/>
        <v>0.15189999999999998</v>
      </c>
      <c r="M30" s="13">
        <v>0.1535</v>
      </c>
      <c r="N30" s="7">
        <v>28257</v>
      </c>
      <c r="O30" s="7">
        <v>6497</v>
      </c>
      <c r="P30" s="12" cm="1">
        <f t="array" ref="P30">ImpliedVOl($I30, 4450, $C30, 0.0055, 0.0538, "P")</f>
        <v>0.15197148586774345</v>
      </c>
    </row>
    <row r="31" spans="2:16" x14ac:dyDescent="0.5">
      <c r="B31" s="6">
        <v>45110</v>
      </c>
      <c r="C31" s="7">
        <v>4355</v>
      </c>
      <c r="D31" s="13">
        <f t="shared" si="0"/>
        <v>0.97865168539325842</v>
      </c>
      <c r="E31" s="6">
        <v>45112</v>
      </c>
      <c r="F31" s="7" t="s">
        <v>9</v>
      </c>
      <c r="G31" s="13">
        <v>0.41</v>
      </c>
      <c r="H31" s="13">
        <v>0.36</v>
      </c>
      <c r="I31" s="13">
        <f t="shared" si="1"/>
        <v>0.41000000000000003</v>
      </c>
      <c r="J31" s="13">
        <v>0.46</v>
      </c>
      <c r="K31" s="13">
        <v>0.14410000000000001</v>
      </c>
      <c r="L31" s="13">
        <f t="shared" si="2"/>
        <v>0.1469</v>
      </c>
      <c r="M31" s="13">
        <v>0.1497</v>
      </c>
      <c r="N31" s="7">
        <v>1489</v>
      </c>
      <c r="O31" s="7">
        <v>504</v>
      </c>
      <c r="P31" s="12" cm="1">
        <f t="array" ref="P31">ImpliedVOl($I31, 4450, $C31, 0.0055, 0.0538, "P")</f>
        <v>0.14755381068300491</v>
      </c>
    </row>
    <row r="32" spans="2:16" x14ac:dyDescent="0.5">
      <c r="B32" s="6">
        <v>45110</v>
      </c>
      <c r="C32" s="7">
        <v>4360</v>
      </c>
      <c r="D32" s="13">
        <f t="shared" si="0"/>
        <v>0.97977528089887644</v>
      </c>
      <c r="E32" s="6">
        <v>45112</v>
      </c>
      <c r="F32" s="7" t="s">
        <v>9</v>
      </c>
      <c r="G32" s="13">
        <v>0.4</v>
      </c>
      <c r="H32" s="13">
        <v>0.35</v>
      </c>
      <c r="I32" s="13">
        <f t="shared" si="1"/>
        <v>0.4</v>
      </c>
      <c r="J32" s="13">
        <v>0.45</v>
      </c>
      <c r="K32" s="13">
        <v>0.13789999999999999</v>
      </c>
      <c r="L32" s="13">
        <f t="shared" si="2"/>
        <v>0.1406</v>
      </c>
      <c r="M32" s="13">
        <v>0.14330000000000001</v>
      </c>
      <c r="N32" s="7">
        <v>804</v>
      </c>
      <c r="O32" s="7">
        <v>1641</v>
      </c>
      <c r="P32" s="12" cm="1">
        <f t="array" ref="P32">ImpliedVOl($I32, 4450, $C32, 0.0055, 0.0538, "P")</f>
        <v>0.14044692428245661</v>
      </c>
    </row>
    <row r="33" spans="2:16" x14ac:dyDescent="0.5">
      <c r="B33" s="6">
        <v>45110</v>
      </c>
      <c r="C33" s="7">
        <v>4365</v>
      </c>
      <c r="D33" s="13">
        <f t="shared" si="0"/>
        <v>0.98089887640449436</v>
      </c>
      <c r="E33" s="6">
        <v>45112</v>
      </c>
      <c r="F33" s="7" t="s">
        <v>9</v>
      </c>
      <c r="G33" s="13">
        <v>0.42</v>
      </c>
      <c r="H33" s="13">
        <v>0.36</v>
      </c>
      <c r="I33" s="13">
        <f t="shared" si="1"/>
        <v>0.41000000000000003</v>
      </c>
      <c r="J33" s="13">
        <v>0.46</v>
      </c>
      <c r="K33" s="13">
        <v>0.13159999999999999</v>
      </c>
      <c r="L33" s="13">
        <f t="shared" si="2"/>
        <v>0.13424999999999998</v>
      </c>
      <c r="M33" s="13">
        <v>0.13689999999999999</v>
      </c>
      <c r="N33" s="7">
        <v>713</v>
      </c>
      <c r="O33" s="7">
        <v>9985</v>
      </c>
      <c r="P33" s="12" cm="1">
        <f t="array" ref="P33">ImpliedVOl($I33, 4450, $C33, 0.0055, 0.0538, "P")</f>
        <v>0.13440873618643359</v>
      </c>
    </row>
    <row r="34" spans="2:16" x14ac:dyDescent="0.5">
      <c r="B34" s="6">
        <v>45110</v>
      </c>
      <c r="C34" s="7">
        <v>4370</v>
      </c>
      <c r="D34" s="13">
        <f t="shared" si="0"/>
        <v>0.98202247191011238</v>
      </c>
      <c r="E34" s="6">
        <v>45112</v>
      </c>
      <c r="F34" s="7" t="s">
        <v>9</v>
      </c>
      <c r="G34" s="13">
        <v>0.41</v>
      </c>
      <c r="H34" s="13">
        <v>0.4</v>
      </c>
      <c r="I34" s="13">
        <f t="shared" si="1"/>
        <v>0.42500000000000004</v>
      </c>
      <c r="J34" s="13">
        <v>0.45</v>
      </c>
      <c r="K34" s="13">
        <v>0.12790000000000001</v>
      </c>
      <c r="L34" s="13">
        <f t="shared" si="2"/>
        <v>0.12920000000000001</v>
      </c>
      <c r="M34" s="13">
        <v>0.1305</v>
      </c>
      <c r="N34" s="7">
        <v>998</v>
      </c>
      <c r="O34" s="7">
        <v>388</v>
      </c>
      <c r="P34" s="12" cm="1">
        <f t="array" ref="P34">ImpliedVOl($I34, 4450, $C34, 0.0055, 0.0538, "P")</f>
        <v>0.12853593299042718</v>
      </c>
    </row>
    <row r="35" spans="2:16" x14ac:dyDescent="0.5">
      <c r="B35" s="6">
        <v>45110</v>
      </c>
      <c r="C35" s="7">
        <v>4375</v>
      </c>
      <c r="D35" s="13">
        <f t="shared" si="0"/>
        <v>0.9831460674157303</v>
      </c>
      <c r="E35" s="6">
        <v>45112</v>
      </c>
      <c r="F35" s="7" t="s">
        <v>9</v>
      </c>
      <c r="G35" s="13">
        <v>0.44</v>
      </c>
      <c r="H35" s="13">
        <v>0.41</v>
      </c>
      <c r="I35" s="13">
        <f t="shared" si="1"/>
        <v>0.435</v>
      </c>
      <c r="J35" s="13">
        <v>0.46</v>
      </c>
      <c r="K35" s="13">
        <v>0.1215</v>
      </c>
      <c r="L35" s="13">
        <f t="shared" si="2"/>
        <v>0.1227</v>
      </c>
      <c r="M35" s="13">
        <v>0.1239</v>
      </c>
      <c r="N35" s="7">
        <v>2328</v>
      </c>
      <c r="O35" s="7">
        <v>1694</v>
      </c>
      <c r="P35" s="12" cm="1">
        <f t="array" ref="P35">ImpliedVOl($I35, 4450, $C35, 0.0055, 0.0538, "P")</f>
        <v>0.12231297269313242</v>
      </c>
    </row>
    <row r="36" spans="2:16" x14ac:dyDescent="0.5">
      <c r="B36" s="6">
        <v>45110</v>
      </c>
      <c r="C36" s="7">
        <v>4380</v>
      </c>
      <c r="D36" s="13">
        <f t="shared" si="0"/>
        <v>0.98426966292134832</v>
      </c>
      <c r="E36" s="6">
        <v>45112</v>
      </c>
      <c r="F36" s="7" t="s">
        <v>9</v>
      </c>
      <c r="G36" s="13">
        <v>0.45</v>
      </c>
      <c r="H36" s="13">
        <v>0.4</v>
      </c>
      <c r="I36" s="13">
        <f t="shared" si="1"/>
        <v>0.42500000000000004</v>
      </c>
      <c r="J36" s="13">
        <v>0.45</v>
      </c>
      <c r="K36" s="13">
        <v>0.11509999999999999</v>
      </c>
      <c r="L36" s="13">
        <f t="shared" si="2"/>
        <v>0.1162</v>
      </c>
      <c r="M36" s="13">
        <v>0.1173</v>
      </c>
      <c r="N36" s="7">
        <v>768</v>
      </c>
      <c r="O36" s="7">
        <v>10352</v>
      </c>
      <c r="P36" s="12" cm="1">
        <f t="array" ref="P36">ImpliedVOl($I36, 4450, $C36, 0.0055, 0.0538, "P")</f>
        <v>0.1150944706180233</v>
      </c>
    </row>
    <row r="37" spans="2:16" x14ac:dyDescent="0.5">
      <c r="B37" s="6">
        <v>45110</v>
      </c>
      <c r="C37" s="7">
        <v>4385</v>
      </c>
      <c r="D37" s="13">
        <f t="shared" si="0"/>
        <v>0.98539325842696635</v>
      </c>
      <c r="E37" s="6">
        <v>45112</v>
      </c>
      <c r="F37" s="7" t="s">
        <v>9</v>
      </c>
      <c r="G37" s="13">
        <v>0.45</v>
      </c>
      <c r="H37" s="13">
        <v>0.45</v>
      </c>
      <c r="I37" s="13">
        <f t="shared" si="1"/>
        <v>0.47499999999999998</v>
      </c>
      <c r="J37" s="13">
        <v>0.5</v>
      </c>
      <c r="K37" s="13">
        <v>0.11070000000000001</v>
      </c>
      <c r="L37" s="13">
        <f t="shared" si="2"/>
        <v>0.11175</v>
      </c>
      <c r="M37" s="13">
        <v>0.1128</v>
      </c>
      <c r="N37" s="7">
        <v>1441</v>
      </c>
      <c r="O37" s="7">
        <v>842</v>
      </c>
      <c r="P37" s="12" cm="1">
        <f t="array" ref="P37">ImpliedVOl($I37, 4450, $C37, 0.0055, 0.0538, "P")</f>
        <v>0.11042153795265292</v>
      </c>
    </row>
    <row r="38" spans="2:16" x14ac:dyDescent="0.5">
      <c r="B38" s="6">
        <v>45110</v>
      </c>
      <c r="C38" s="7">
        <v>4390</v>
      </c>
      <c r="D38" s="13">
        <f t="shared" si="0"/>
        <v>0.98651685393258426</v>
      </c>
      <c r="E38" s="6">
        <v>45112</v>
      </c>
      <c r="F38" s="7" t="s">
        <v>9</v>
      </c>
      <c r="G38" s="13">
        <v>0.51</v>
      </c>
      <c r="H38" s="13">
        <v>0.5</v>
      </c>
      <c r="I38" s="13">
        <f t="shared" si="1"/>
        <v>0.52500000000000002</v>
      </c>
      <c r="J38" s="13">
        <v>0.55000000000000004</v>
      </c>
      <c r="K38" s="13">
        <v>0.10589999999999999</v>
      </c>
      <c r="L38" s="13">
        <f t="shared" si="2"/>
        <v>0.10680000000000001</v>
      </c>
      <c r="M38" s="13">
        <v>0.1077</v>
      </c>
      <c r="N38" s="7">
        <v>813</v>
      </c>
      <c r="O38" s="7">
        <v>2560</v>
      </c>
      <c r="P38" s="12" cm="1">
        <f t="array" ref="P38">ImpliedVOl($I38, 4450, $C38, 0.0055, 0.0538, "P")</f>
        <v>0.10537539667499284</v>
      </c>
    </row>
    <row r="39" spans="2:16" x14ac:dyDescent="0.5">
      <c r="B39" s="6">
        <v>45110</v>
      </c>
      <c r="C39" s="7">
        <v>4395</v>
      </c>
      <c r="D39" s="13">
        <f t="shared" si="0"/>
        <v>0.98764044943820228</v>
      </c>
      <c r="E39" s="6">
        <v>45112</v>
      </c>
      <c r="F39" s="7" t="s">
        <v>9</v>
      </c>
      <c r="G39" s="13">
        <v>0.56999999999999995</v>
      </c>
      <c r="H39" s="13">
        <v>0.55000000000000004</v>
      </c>
      <c r="I39" s="13">
        <f t="shared" si="1"/>
        <v>0.57499999999999996</v>
      </c>
      <c r="J39" s="13">
        <v>0.6</v>
      </c>
      <c r="K39" s="13">
        <v>0.1009</v>
      </c>
      <c r="L39" s="13">
        <f t="shared" si="2"/>
        <v>0.10175000000000001</v>
      </c>
      <c r="M39" s="13">
        <v>0.1026</v>
      </c>
      <c r="N39" s="7">
        <v>1070</v>
      </c>
      <c r="O39" s="7">
        <v>1227</v>
      </c>
      <c r="P39" s="12" cm="1">
        <f t="array" ref="P39">ImpliedVOl($I39, 4450, $C39, 0.0055, 0.0538, "P")</f>
        <v>9.9982721685115586E-2</v>
      </c>
    </row>
    <row r="40" spans="2:16" x14ac:dyDescent="0.5">
      <c r="B40" s="6">
        <v>45110</v>
      </c>
      <c r="C40" s="7">
        <v>4400</v>
      </c>
      <c r="D40" s="13">
        <f t="shared" si="0"/>
        <v>0.9887640449438202</v>
      </c>
      <c r="E40" s="6">
        <v>45112</v>
      </c>
      <c r="F40" s="7" t="s">
        <v>9</v>
      </c>
      <c r="G40" s="13">
        <v>0.66</v>
      </c>
      <c r="H40" s="13">
        <v>0.59</v>
      </c>
      <c r="I40" s="13">
        <f t="shared" si="1"/>
        <v>0.6399999999999999</v>
      </c>
      <c r="J40" s="13">
        <v>0.69</v>
      </c>
      <c r="K40" s="13">
        <v>9.5500000000000002E-2</v>
      </c>
      <c r="L40" s="13">
        <f t="shared" si="2"/>
        <v>9.7000000000000003E-2</v>
      </c>
      <c r="M40" s="13">
        <v>9.8500000000000004E-2</v>
      </c>
      <c r="N40" s="7">
        <v>1653</v>
      </c>
      <c r="O40" s="7">
        <v>2241</v>
      </c>
      <c r="P40" s="12" cm="1">
        <f t="array" ref="P40">ImpliedVOl($I40, 4450, $C40, 0.0055, 0.0538, "P")</f>
        <v>9.4710701427075356E-2</v>
      </c>
    </row>
    <row r="41" spans="2:16" x14ac:dyDescent="0.5">
      <c r="B41" s="6">
        <v>45110</v>
      </c>
      <c r="C41" s="7">
        <v>4405</v>
      </c>
      <c r="D41" s="13">
        <f t="shared" si="0"/>
        <v>0.98988764044943822</v>
      </c>
      <c r="E41" s="6">
        <v>45112</v>
      </c>
      <c r="F41" s="7" t="s">
        <v>9</v>
      </c>
      <c r="G41" s="13">
        <v>0.79</v>
      </c>
      <c r="H41" s="13">
        <v>0.75</v>
      </c>
      <c r="I41" s="13">
        <f t="shared" si="1"/>
        <v>0.77500000000000002</v>
      </c>
      <c r="J41" s="13">
        <v>0.8</v>
      </c>
      <c r="K41" s="13">
        <v>9.2499999999999999E-2</v>
      </c>
      <c r="L41" s="13">
        <f t="shared" si="2"/>
        <v>9.3149999999999997E-2</v>
      </c>
      <c r="M41" s="13">
        <v>9.3799999999999994E-2</v>
      </c>
      <c r="N41" s="7">
        <v>610</v>
      </c>
      <c r="O41" s="7">
        <v>1880</v>
      </c>
      <c r="P41" s="12" cm="1">
        <f t="array" ref="P41">ImpliedVOl($I41, 4450, $C41, 0.0055, 0.0538, "P")</f>
        <v>9.0855477511877641E-2</v>
      </c>
    </row>
    <row r="42" spans="2:16" x14ac:dyDescent="0.5">
      <c r="B42" s="6">
        <v>45110</v>
      </c>
      <c r="C42" s="7">
        <v>4410</v>
      </c>
      <c r="D42" s="13">
        <f t="shared" si="0"/>
        <v>0.99101123595505614</v>
      </c>
      <c r="E42" s="6">
        <v>45112</v>
      </c>
      <c r="F42" s="7" t="s">
        <v>9</v>
      </c>
      <c r="G42" s="13">
        <v>0.93</v>
      </c>
      <c r="H42" s="13">
        <v>0.89</v>
      </c>
      <c r="I42" s="13">
        <f t="shared" si="1"/>
        <v>0.94</v>
      </c>
      <c r="J42" s="13">
        <v>0.99</v>
      </c>
      <c r="K42" s="13">
        <v>8.8599999999999998E-2</v>
      </c>
      <c r="L42" s="13">
        <f t="shared" si="2"/>
        <v>8.9700000000000002E-2</v>
      </c>
      <c r="M42" s="13">
        <v>9.0800000000000006E-2</v>
      </c>
      <c r="N42" s="7">
        <v>320</v>
      </c>
      <c r="O42" s="7">
        <v>2766</v>
      </c>
      <c r="P42" s="12" cm="1">
        <f t="array" ref="P42">ImpliedVOl($I42, 4450, $C42, 0.0055, 0.0538, "P")</f>
        <v>8.6834269331412084E-2</v>
      </c>
    </row>
    <row r="43" spans="2:16" x14ac:dyDescent="0.5">
      <c r="B43" s="6">
        <v>45110</v>
      </c>
      <c r="C43" s="7">
        <v>4415</v>
      </c>
      <c r="D43" s="13">
        <f t="shared" si="0"/>
        <v>0.99213483146067416</v>
      </c>
      <c r="E43" s="6">
        <v>45112</v>
      </c>
      <c r="F43" s="7" t="s">
        <v>9</v>
      </c>
      <c r="G43" s="13">
        <v>1.2</v>
      </c>
      <c r="H43" s="13">
        <v>1.1000000000000001</v>
      </c>
      <c r="I43" s="13">
        <f t="shared" si="1"/>
        <v>1.1499999999999999</v>
      </c>
      <c r="J43" s="13">
        <v>1.2</v>
      </c>
      <c r="K43" s="13">
        <v>8.48E-2</v>
      </c>
      <c r="L43" s="13">
        <f t="shared" si="2"/>
        <v>8.5749999999999993E-2</v>
      </c>
      <c r="M43" s="13">
        <v>8.6699999999999999E-2</v>
      </c>
      <c r="N43" s="7">
        <v>906</v>
      </c>
      <c r="O43" s="7">
        <v>1553</v>
      </c>
      <c r="P43" s="12" cm="1">
        <f t="array" ref="P43">ImpliedVOl($I43, 4450, $C43, 0.0055, 0.0538, "P")</f>
        <v>8.276567277383573E-2</v>
      </c>
    </row>
    <row r="44" spans="2:16" x14ac:dyDescent="0.5">
      <c r="B44" s="6">
        <v>45110</v>
      </c>
      <c r="C44" s="7">
        <v>4420</v>
      </c>
      <c r="D44" s="13">
        <f t="shared" si="0"/>
        <v>0.99325842696629218</v>
      </c>
      <c r="E44" s="6">
        <v>45112</v>
      </c>
      <c r="F44" s="7" t="s">
        <v>9</v>
      </c>
      <c r="G44" s="13">
        <v>1.48</v>
      </c>
      <c r="H44" s="13">
        <v>1.44</v>
      </c>
      <c r="I44" s="13">
        <f t="shared" si="1"/>
        <v>1.4849999999999999</v>
      </c>
      <c r="J44" s="13">
        <v>1.53</v>
      </c>
      <c r="K44" s="13">
        <v>8.2500000000000004E-2</v>
      </c>
      <c r="L44" s="13">
        <f t="shared" si="2"/>
        <v>8.3250000000000005E-2</v>
      </c>
      <c r="M44" s="13">
        <v>8.4000000000000005E-2</v>
      </c>
      <c r="N44" s="7">
        <v>509</v>
      </c>
      <c r="O44" s="7">
        <v>2138</v>
      </c>
      <c r="P44" s="12" cm="1">
        <f t="array" ref="P44">ImpliedVOl($I44, 4450, $C44, 0.0055, 0.0538, "P")</f>
        <v>7.9666908565793851E-2</v>
      </c>
    </row>
    <row r="45" spans="2:16" x14ac:dyDescent="0.5">
      <c r="B45" s="6">
        <v>45110</v>
      </c>
      <c r="C45" s="7">
        <v>4425</v>
      </c>
      <c r="D45" s="13">
        <f t="shared" si="0"/>
        <v>0.9943820224719101</v>
      </c>
      <c r="E45" s="6">
        <v>45112</v>
      </c>
      <c r="F45" s="7" t="s">
        <v>9</v>
      </c>
      <c r="G45" s="13">
        <v>1.98</v>
      </c>
      <c r="H45" s="13">
        <v>1.9</v>
      </c>
      <c r="I45" s="13">
        <f t="shared" si="1"/>
        <v>1.95</v>
      </c>
      <c r="J45" s="13">
        <v>2</v>
      </c>
      <c r="K45" s="13">
        <v>8.0100000000000005E-2</v>
      </c>
      <c r="L45" s="13">
        <f t="shared" si="2"/>
        <v>8.0750000000000002E-2</v>
      </c>
      <c r="M45" s="13">
        <v>8.14E-2</v>
      </c>
      <c r="N45" s="7">
        <v>1036</v>
      </c>
      <c r="O45" s="7">
        <v>2088</v>
      </c>
      <c r="P45" s="12" cm="1">
        <f t="array" ref="P45">ImpliedVOl($I45, 4450, $C45, 0.0055, 0.0538, "P")</f>
        <v>7.6855733986198008E-2</v>
      </c>
    </row>
    <row r="46" spans="2:16" x14ac:dyDescent="0.5">
      <c r="B46" s="6">
        <v>45110</v>
      </c>
      <c r="C46" s="7">
        <v>4430</v>
      </c>
      <c r="D46" s="13">
        <f t="shared" si="0"/>
        <v>0.99550561797752812</v>
      </c>
      <c r="E46" s="6">
        <v>45112</v>
      </c>
      <c r="F46" s="7" t="s">
        <v>9</v>
      </c>
      <c r="G46" s="13">
        <v>2.57</v>
      </c>
      <c r="H46" s="13">
        <v>2.52</v>
      </c>
      <c r="I46" s="13">
        <f t="shared" si="1"/>
        <v>2.5700000000000003</v>
      </c>
      <c r="J46" s="13">
        <v>2.62</v>
      </c>
      <c r="K46" s="13">
        <v>7.8399999999999997E-2</v>
      </c>
      <c r="L46" s="13">
        <f t="shared" si="2"/>
        <v>7.8949999999999992E-2</v>
      </c>
      <c r="M46" s="13">
        <v>7.9500000000000001E-2</v>
      </c>
      <c r="N46" s="7">
        <v>796</v>
      </c>
      <c r="O46" s="7">
        <v>1793</v>
      </c>
      <c r="P46" s="12" cm="1">
        <f t="array" ref="P46">ImpliedVOl($I46, 4450, $C46, 0.0055, 0.0538, "P")</f>
        <v>7.4086128441178498E-2</v>
      </c>
    </row>
    <row r="47" spans="2:16" x14ac:dyDescent="0.5">
      <c r="B47" s="6">
        <v>45110</v>
      </c>
      <c r="C47" s="7">
        <v>4435</v>
      </c>
      <c r="D47" s="13">
        <f t="shared" si="0"/>
        <v>0.99662921348314604</v>
      </c>
      <c r="E47" s="6">
        <v>45112</v>
      </c>
      <c r="F47" s="7" t="s">
        <v>9</v>
      </c>
      <c r="G47" s="13">
        <v>3.45</v>
      </c>
      <c r="H47" s="13">
        <v>3.4</v>
      </c>
      <c r="I47" s="13">
        <f t="shared" si="1"/>
        <v>3.45</v>
      </c>
      <c r="J47" s="13">
        <v>3.5</v>
      </c>
      <c r="K47" s="13">
        <v>7.6700000000000004E-2</v>
      </c>
      <c r="L47" s="13">
        <f t="shared" si="2"/>
        <v>7.7200000000000005E-2</v>
      </c>
      <c r="M47" s="13">
        <v>7.7700000000000005E-2</v>
      </c>
      <c r="N47" s="7">
        <v>528</v>
      </c>
      <c r="O47" s="7">
        <v>1612</v>
      </c>
      <c r="P47" s="12" cm="1">
        <f t="array" ref="P47">ImpliedVOl($I47, 4450, $C47, 0.0055, 0.0538, "P")</f>
        <v>7.1907220511777906E-2</v>
      </c>
    </row>
    <row r="48" spans="2:16" x14ac:dyDescent="0.5">
      <c r="B48" s="6">
        <v>45110</v>
      </c>
      <c r="C48" s="7">
        <v>4440</v>
      </c>
      <c r="D48" s="13">
        <f t="shared" si="0"/>
        <v>0.99775280898876406</v>
      </c>
      <c r="E48" s="6">
        <v>45112</v>
      </c>
      <c r="F48" s="7" t="s">
        <v>9</v>
      </c>
      <c r="G48" s="13">
        <v>4.51</v>
      </c>
      <c r="H48" s="13">
        <v>4.45</v>
      </c>
      <c r="I48" s="13">
        <f t="shared" si="1"/>
        <v>4.5500000000000007</v>
      </c>
      <c r="J48" s="13">
        <v>4.6500000000000004</v>
      </c>
      <c r="K48" s="13">
        <v>7.4999999999999997E-2</v>
      </c>
      <c r="L48" s="13">
        <f t="shared" si="2"/>
        <v>7.5899999999999995E-2</v>
      </c>
      <c r="M48" s="13">
        <v>7.6799999999999993E-2</v>
      </c>
      <c r="N48" s="7">
        <v>640</v>
      </c>
      <c r="O48" s="7">
        <v>1691</v>
      </c>
      <c r="P48" s="12" cm="1">
        <f t="array" ref="P48">ImpliedVOl($I48, 4450, $C48, 0.0055, 0.0538, "P")</f>
        <v>6.9290899106001044E-2</v>
      </c>
    </row>
    <row r="49" spans="2:16" x14ac:dyDescent="0.5">
      <c r="B49" s="6">
        <v>45110</v>
      </c>
      <c r="C49" s="7">
        <v>4445</v>
      </c>
      <c r="D49" s="13">
        <f t="shared" si="0"/>
        <v>0.99887640449438198</v>
      </c>
      <c r="E49" s="6">
        <v>45112</v>
      </c>
      <c r="F49" s="7" t="s">
        <v>9</v>
      </c>
      <c r="G49" s="13">
        <v>5.99</v>
      </c>
      <c r="H49" s="13">
        <v>5.9</v>
      </c>
      <c r="I49" s="13">
        <f t="shared" si="1"/>
        <v>6</v>
      </c>
      <c r="J49" s="13">
        <v>6.1</v>
      </c>
      <c r="K49" s="13">
        <v>7.3400000000000007E-2</v>
      </c>
      <c r="L49" s="13">
        <f t="shared" si="2"/>
        <v>7.4200000000000002E-2</v>
      </c>
      <c r="M49" s="13">
        <v>7.4999999999999997E-2</v>
      </c>
      <c r="N49" s="7">
        <v>201</v>
      </c>
      <c r="O49" s="7">
        <v>1801</v>
      </c>
      <c r="P49" s="12" cm="1">
        <f t="array" ref="P49">ImpliedVOl($I49, 4450, $C49, 0.0055, 0.0538, "P")</f>
        <v>6.688159967472608E-2</v>
      </c>
    </row>
    <row r="50" spans="2:16" x14ac:dyDescent="0.5">
      <c r="B50" s="8">
        <v>45110</v>
      </c>
      <c r="C50" s="9">
        <v>4450</v>
      </c>
      <c r="D50" s="14">
        <f>C50/4450</f>
        <v>1</v>
      </c>
      <c r="E50" s="8">
        <v>45112</v>
      </c>
      <c r="F50" s="9" t="s">
        <v>9</v>
      </c>
      <c r="G50" s="14">
        <v>7.89</v>
      </c>
      <c r="H50" s="14">
        <v>7.8</v>
      </c>
      <c r="I50" s="14">
        <f t="shared" si="1"/>
        <v>7.9049999999999994</v>
      </c>
      <c r="J50" s="14">
        <v>8.01</v>
      </c>
      <c r="K50" s="14">
        <v>7.22E-2</v>
      </c>
      <c r="L50" s="14">
        <f t="shared" si="2"/>
        <v>7.2950000000000001E-2</v>
      </c>
      <c r="M50" s="14">
        <v>7.3700000000000002E-2</v>
      </c>
      <c r="N50" s="9">
        <v>1994</v>
      </c>
      <c r="O50" s="9">
        <v>3743</v>
      </c>
      <c r="P50" s="15" cm="1">
        <f t="array" ref="P50">ImpliedVOl($I50, 4450, $C50, 0.0055, 0.0538, "P")</f>
        <v>6.4928359778746919E-2</v>
      </c>
    </row>
    <row r="51" spans="2:16" x14ac:dyDescent="0.5">
      <c r="B51" s="6">
        <v>45110</v>
      </c>
      <c r="C51" s="7">
        <v>4455</v>
      </c>
      <c r="D51" s="13">
        <f t="shared" si="0"/>
        <v>1.0011235955056179</v>
      </c>
      <c r="E51" s="6">
        <v>45112</v>
      </c>
      <c r="F51" s="7" t="s">
        <v>9</v>
      </c>
      <c r="G51" s="13">
        <v>10.01</v>
      </c>
      <c r="H51" s="13">
        <v>9.9</v>
      </c>
      <c r="I51" s="13">
        <f t="shared" si="1"/>
        <v>10.050000000000001</v>
      </c>
      <c r="J51" s="13">
        <v>10.199999999999999</v>
      </c>
      <c r="K51" s="13">
        <v>7.1099999999999997E-2</v>
      </c>
      <c r="L51" s="13">
        <f t="shared" si="2"/>
        <v>7.22E-2</v>
      </c>
      <c r="M51" s="13">
        <v>7.3300000000000004E-2</v>
      </c>
      <c r="N51" s="7">
        <v>360</v>
      </c>
      <c r="O51" s="7">
        <v>1430</v>
      </c>
      <c r="P51" s="12" cm="1">
        <f t="array" ref="P51">ImpliedVOl($I51, 4450, $C51, 0.0055, 0.0538, "P")</f>
        <v>6.1313331335915267E-2</v>
      </c>
    </row>
    <row r="52" spans="2:16" x14ac:dyDescent="0.5">
      <c r="B52" s="6">
        <v>45110</v>
      </c>
      <c r="C52" s="7">
        <v>4460</v>
      </c>
      <c r="D52" s="13">
        <f t="shared" si="0"/>
        <v>1.002247191011236</v>
      </c>
      <c r="E52" s="6">
        <v>45112</v>
      </c>
      <c r="F52" s="7" t="s">
        <v>9</v>
      </c>
      <c r="G52" s="13">
        <v>12.85</v>
      </c>
      <c r="H52" s="13">
        <v>12.77</v>
      </c>
      <c r="I52" s="13">
        <f t="shared" si="1"/>
        <v>12.870000000000001</v>
      </c>
      <c r="J52" s="13">
        <v>12.97</v>
      </c>
      <c r="K52" s="13">
        <v>7.0499999999999993E-2</v>
      </c>
      <c r="L52" s="13">
        <f t="shared" si="2"/>
        <v>7.1249999999999994E-2</v>
      </c>
      <c r="M52" s="13">
        <v>7.1999999999999995E-2</v>
      </c>
      <c r="N52" s="7">
        <v>519</v>
      </c>
      <c r="O52" s="7">
        <v>633</v>
      </c>
      <c r="P52" s="12" cm="1">
        <f t="array" ref="P52">ImpliedVOl($I52, 4450, $C52, 0.0055, 0.0538, "P")</f>
        <v>5.8963314878493232E-2</v>
      </c>
    </row>
    <row r="53" spans="2:16" x14ac:dyDescent="0.5">
      <c r="B53" s="6">
        <v>45110</v>
      </c>
      <c r="C53" s="7">
        <v>4465</v>
      </c>
      <c r="D53" s="13">
        <f t="shared" si="0"/>
        <v>1.003370786516854</v>
      </c>
      <c r="E53" s="6">
        <v>45112</v>
      </c>
      <c r="F53" s="7" t="s">
        <v>9</v>
      </c>
      <c r="G53" s="13">
        <v>15.79</v>
      </c>
      <c r="H53" s="13">
        <v>15.5</v>
      </c>
      <c r="I53" s="13">
        <f t="shared" si="1"/>
        <v>15.8</v>
      </c>
      <c r="J53" s="13">
        <v>16.100000000000001</v>
      </c>
      <c r="K53" s="13">
        <v>6.8199999999999997E-2</v>
      </c>
      <c r="L53" s="13">
        <f t="shared" si="2"/>
        <v>7.0649999999999991E-2</v>
      </c>
      <c r="M53" s="13">
        <v>7.3099999999999998E-2</v>
      </c>
      <c r="N53" s="7">
        <v>39</v>
      </c>
      <c r="O53" s="7">
        <v>110</v>
      </c>
      <c r="P53" s="12" cm="1">
        <f t="array" ref="P53">ImpliedVOl($I53, 4450, $C53, 0.0055, 0.0538, "P")</f>
        <v>5.2413998870061186E-2</v>
      </c>
    </row>
    <row r="54" spans="2:16" x14ac:dyDescent="0.5">
      <c r="B54" s="6">
        <v>45110</v>
      </c>
      <c r="C54" s="7">
        <v>4470</v>
      </c>
      <c r="D54" s="13">
        <f t="shared" si="0"/>
        <v>1.0044943820224719</v>
      </c>
      <c r="E54" s="6">
        <v>45112</v>
      </c>
      <c r="F54" s="7" t="s">
        <v>9</v>
      </c>
      <c r="G54" s="13">
        <v>19.559999999999999</v>
      </c>
      <c r="H54" s="13">
        <v>19.28</v>
      </c>
      <c r="I54" s="13">
        <f t="shared" si="1"/>
        <v>19.64</v>
      </c>
      <c r="J54" s="13">
        <v>20</v>
      </c>
      <c r="K54" s="13">
        <v>6.7000000000000004E-2</v>
      </c>
      <c r="L54" s="13">
        <f t="shared" si="2"/>
        <v>7.0300000000000001E-2</v>
      </c>
      <c r="M54" s="13">
        <v>7.3599999999999999E-2</v>
      </c>
      <c r="N54" s="7">
        <v>35</v>
      </c>
      <c r="O54" s="7">
        <v>58</v>
      </c>
      <c r="P54" s="12" cm="1">
        <f t="array" ref="P54">ImpliedVOl($I54, 4450, $C54, 0.0055, 0.0538, "P")</f>
        <v>4.8425846085694925E-2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Graphiques</vt:lpstr>
      </vt:variant>
      <vt:variant>
        <vt:i4>2</vt:i4>
      </vt:variant>
    </vt:vector>
  </HeadingPairs>
  <TitlesOfParts>
    <vt:vector size="4" baseType="lpstr">
      <vt:lpstr>Read me</vt:lpstr>
      <vt:lpstr>Data</vt:lpstr>
      <vt:lpstr>Fig. Volatility curve 1</vt:lpstr>
      <vt:lpstr>Fig. Volatility curve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Saral Bindal</dc:creator>
  <cp:lastModifiedBy>François</cp:lastModifiedBy>
  <dcterms:created xsi:type="dcterms:W3CDTF">2026-01-18T17:17:16Z</dcterms:created>
  <dcterms:modified xsi:type="dcterms:W3CDTF">2026-01-31T13:31:43Z</dcterms:modified>
</cp:coreProperties>
</file>