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nn\Downloads\"/>
    </mc:Choice>
  </mc:AlternateContent>
  <xr:revisionPtr revIDLastSave="0" documentId="8_{98CBC4F2-F65C-48D0-ABC2-C51AF29127C3}" xr6:coauthVersionLast="47" xr6:coauthVersionMax="47" xr10:uidLastSave="{00000000-0000-0000-0000-000000000000}"/>
  <bookViews>
    <workbookView xWindow="-120" yWindow="-120" windowWidth="38640" windowHeight="21120" xr2:uid="{C118CCCD-A84D-114C-B70B-F614B9AD763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F28" i="1"/>
  <c r="N27" i="1"/>
  <c r="F27" i="1"/>
  <c r="N26" i="1"/>
  <c r="F26" i="1"/>
  <c r="N25" i="1"/>
  <c r="F25" i="1"/>
  <c r="N24" i="1"/>
  <c r="F24" i="1"/>
  <c r="N23" i="1"/>
  <c r="F23" i="1"/>
  <c r="M19" i="1"/>
  <c r="E19" i="1"/>
  <c r="M18" i="1"/>
  <c r="E18" i="1"/>
  <c r="N15" i="1"/>
  <c r="N16" i="1" s="1"/>
  <c r="M15" i="1"/>
  <c r="F15" i="1"/>
  <c r="F16" i="1" s="1"/>
  <c r="E15" i="1"/>
  <c r="N14" i="1"/>
  <c r="M14" i="1"/>
  <c r="Q26" i="1" s="1"/>
  <c r="F14" i="1"/>
  <c r="E14" i="1"/>
  <c r="Q27" i="1" l="1"/>
  <c r="O25" i="1"/>
  <c r="P25" i="1" s="1"/>
  <c r="I27" i="1"/>
  <c r="I25" i="1"/>
  <c r="G28" i="1"/>
  <c r="H28" i="1" s="1"/>
  <c r="Q23" i="1"/>
  <c r="O26" i="1"/>
  <c r="P26" i="1" s="1"/>
  <c r="R26" i="1" s="1"/>
  <c r="I24" i="1"/>
  <c r="Q24" i="1"/>
  <c r="Q25" i="1"/>
  <c r="R25" i="1" s="1"/>
  <c r="I28" i="1"/>
  <c r="O23" i="1"/>
  <c r="P23" i="1" s="1"/>
  <c r="O27" i="1"/>
  <c r="P27" i="1" s="1"/>
  <c r="R27" i="1" s="1"/>
  <c r="G26" i="1"/>
  <c r="H26" i="1" s="1"/>
  <c r="Q28" i="1"/>
  <c r="G25" i="1"/>
  <c r="H25" i="1" s="1"/>
  <c r="J25" i="1" s="1"/>
  <c r="E16" i="1"/>
  <c r="O24" i="1"/>
  <c r="P24" i="1" s="1"/>
  <c r="O28" i="1"/>
  <c r="P28" i="1" s="1"/>
  <c r="G23" i="1"/>
  <c r="H23" i="1" s="1"/>
  <c r="I26" i="1"/>
  <c r="G27" i="1"/>
  <c r="H27" i="1" s="1"/>
  <c r="J27" i="1" s="1"/>
  <c r="M16" i="1"/>
  <c r="I23" i="1"/>
  <c r="G24" i="1"/>
  <c r="H24" i="1" s="1"/>
  <c r="R23" i="1" l="1"/>
  <c r="R24" i="1"/>
  <c r="J23" i="1"/>
  <c r="J28" i="1"/>
  <c r="J24" i="1"/>
  <c r="J26" i="1"/>
  <c r="R28" i="1"/>
</calcChain>
</file>

<file path=xl/sharedStrings.xml><?xml version="1.0" encoding="utf-8"?>
<sst xmlns="http://schemas.openxmlformats.org/spreadsheetml/2006/main" count="49" uniqueCount="23">
  <si>
    <t>Example 1</t>
  </si>
  <si>
    <t>Example 2</t>
  </si>
  <si>
    <t>Period</t>
  </si>
  <si>
    <t>Asset A</t>
  </si>
  <si>
    <t>Asset B</t>
  </si>
  <si>
    <t>Avg Return</t>
  </si>
  <si>
    <t>Var</t>
  </si>
  <si>
    <t>StDev</t>
  </si>
  <si>
    <t>A and B Cov</t>
  </si>
  <si>
    <t>A and B Corr</t>
  </si>
  <si>
    <t>MPT</t>
  </si>
  <si>
    <t>Sharpe Ratio</t>
  </si>
  <si>
    <t>Sharpe ratio assuming a Risk Free rate of 0%</t>
  </si>
  <si>
    <t>Portfolio 1</t>
  </si>
  <si>
    <t>The higher the Sharpe Ratio is, the more efficient the portfolio in terms of risk adjusted returns</t>
  </si>
  <si>
    <t>Portfolio 2</t>
  </si>
  <si>
    <t>Portfolio 3</t>
  </si>
  <si>
    <t>Portfolio 4</t>
  </si>
  <si>
    <t>Portfolio 5</t>
  </si>
  <si>
    <t>Portfolio 6</t>
  </si>
  <si>
    <t>Non-correlated assets</t>
  </si>
  <si>
    <t>Higly correlated assets (In the same industry)</t>
  </si>
  <si>
    <t>Effects of Correlation on the Diversification effect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</si>
</sst>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rgb="FFFF0000"/>
      <name val="Aptos Narrow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/>
    <xf numFmtId="0" fontId="0" fillId="0" borderId="2" xfId="0" applyBorder="1"/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9" fontId="0" fillId="0" borderId="6" xfId="1" applyFont="1" applyBorder="1"/>
    <xf numFmtId="164" fontId="0" fillId="0" borderId="6" xfId="1" applyNumberFormat="1" applyFont="1" applyBorder="1"/>
    <xf numFmtId="10" fontId="0" fillId="0" borderId="6" xfId="1" applyNumberFormat="1" applyFont="1" applyBorder="1"/>
    <xf numFmtId="0" fontId="0" fillId="2" borderId="6" xfId="0" applyFill="1" applyBorder="1"/>
    <xf numFmtId="0" fontId="3" fillId="0" borderId="4" xfId="0" applyFont="1" applyBorder="1"/>
    <xf numFmtId="0" fontId="0" fillId="3" borderId="6" xfId="0" applyFill="1" applyBorder="1"/>
    <xf numFmtId="0" fontId="0" fillId="4" borderId="6" xfId="0" applyFill="1" applyBorder="1"/>
    <xf numFmtId="0" fontId="2" fillId="0" borderId="6" xfId="0" applyFont="1" applyBorder="1"/>
    <xf numFmtId="10" fontId="0" fillId="3" borderId="6" xfId="1" applyNumberFormat="1" applyFont="1" applyFill="1" applyBorder="1"/>
    <xf numFmtId="10" fontId="0" fillId="2" borderId="6" xfId="1" applyNumberFormat="1" applyFont="1" applyFill="1" applyBorder="1"/>
    <xf numFmtId="0" fontId="5" fillId="0" borderId="0" xfId="0" applyFont="1" applyAlignme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Return Over Volatility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[1]Sheet1!$H$21:$H$26</c:f>
              <c:numCache>
                <c:formatCode>General</c:formatCode>
                <c:ptCount val="6"/>
                <c:pt idx="0">
                  <c:v>5.630275304103699E-2</c:v>
                </c:pt>
                <c:pt idx="1">
                  <c:v>7.0122749518255492E-2</c:v>
                </c:pt>
                <c:pt idx="2">
                  <c:v>8.8129450242243085E-2</c:v>
                </c:pt>
                <c:pt idx="3">
                  <c:v>0.10825340641291617</c:v>
                </c:pt>
                <c:pt idx="4">
                  <c:v>0.12951138946054128</c:v>
                </c:pt>
                <c:pt idx="5">
                  <c:v>0.15142654985173504</c:v>
                </c:pt>
              </c:numCache>
            </c:numRef>
          </c:xVal>
          <c:yVal>
            <c:numRef>
              <c:f>[1]Sheet1!$I$21:$I$26</c:f>
              <c:numCache>
                <c:formatCode>General</c:formatCode>
                <c:ptCount val="6"/>
                <c:pt idx="0">
                  <c:v>3.2000000000000001E-2</c:v>
                </c:pt>
                <c:pt idx="1">
                  <c:v>4.4799999999999993E-2</c:v>
                </c:pt>
                <c:pt idx="2">
                  <c:v>5.7599999999999998E-2</c:v>
                </c:pt>
                <c:pt idx="3">
                  <c:v>7.0400000000000004E-2</c:v>
                </c:pt>
                <c:pt idx="4">
                  <c:v>8.320000000000001E-2</c:v>
                </c:pt>
                <c:pt idx="5">
                  <c:v>9.6000000000000002E-2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14-7B4C-850E-7ECC10994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125503"/>
        <c:axId val="1645123263"/>
      </c:scatterChart>
      <c:valAx>
        <c:axId val="1645125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Volatility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123263"/>
        <c:crosses val="autoZero"/>
        <c:crossBetween val="midCat"/>
      </c:valAx>
      <c:valAx>
        <c:axId val="164512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125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Return Over Volatility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[1]Sheet1!$P$21:$P$26</c:f>
              <c:numCache>
                <c:formatCode>General</c:formatCode>
                <c:ptCount val="6"/>
                <c:pt idx="0">
                  <c:v>5.224940191045252E-2</c:v>
                </c:pt>
                <c:pt idx="1">
                  <c:v>2.7313000567495326E-2</c:v>
                </c:pt>
                <c:pt idx="2">
                  <c:v>4.2118879377305372E-2</c:v>
                </c:pt>
                <c:pt idx="3">
                  <c:v>7.6249590162832989E-2</c:v>
                </c:pt>
                <c:pt idx="4">
                  <c:v>0.11342839150759391</c:v>
                </c:pt>
                <c:pt idx="5">
                  <c:v>0.15142654985173504</c:v>
                </c:pt>
              </c:numCache>
            </c:numRef>
          </c:xVal>
          <c:yVal>
            <c:numRef>
              <c:f>[1]Sheet1!$Q$21:$Q$26</c:f>
              <c:numCache>
                <c:formatCode>General</c:formatCode>
                <c:ptCount val="6"/>
                <c:pt idx="0">
                  <c:v>2.6000000000000002E-2</c:v>
                </c:pt>
                <c:pt idx="1">
                  <c:v>3.9999999999999994E-2</c:v>
                </c:pt>
                <c:pt idx="2">
                  <c:v>5.4000000000000006E-2</c:v>
                </c:pt>
                <c:pt idx="3">
                  <c:v>6.8000000000000005E-2</c:v>
                </c:pt>
                <c:pt idx="4">
                  <c:v>8.2000000000000003E-2</c:v>
                </c:pt>
                <c:pt idx="5">
                  <c:v>9.6000000000000002E-2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AE-5E4C-ADA1-0313B8D15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5275199"/>
        <c:axId val="1585276543"/>
      </c:scatterChart>
      <c:valAx>
        <c:axId val="1585275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Volatility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5276543"/>
        <c:crosses val="autoZero"/>
        <c:crossBetween val="midCat"/>
      </c:valAx>
      <c:valAx>
        <c:axId val="158527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5275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488950</xdr:colOff>
      <xdr:row>29</xdr:row>
      <xdr:rowOff>171450</xdr:rowOff>
    </xdr:from>
    <xdr:to>
      <xdr:col>9</xdr:col>
      <xdr:colOff>615950</xdr:colOff>
      <xdr:row>43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F1F196-C70E-BB43-BACA-2B29AFC6C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6350</xdr:colOff>
      <xdr:row>30</xdr:row>
      <xdr:rowOff>6350</xdr:rowOff>
    </xdr:from>
    <xdr:to>
      <xdr:col>17</xdr:col>
      <xdr:colOff>996950</xdr:colOff>
      <xdr:row>43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0D2D6D-8AD6-9D42-987F-264616D41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essec-my.sharepoint.com/personal/b00813397_essec_edu/Documents/Int%20Diversification%20Post.xlsx" TargetMode="External"/><Relationship Id="rId1" Type="http://schemas.openxmlformats.org/officeDocument/2006/relationships/externalLinkPath" Target="https://myessec-my.sharepoint.com/personal/b00813397_essec_edu/Documents/Int%20Diversification%20Po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1">
          <cell r="H21">
            <v>5.630275304103699E-2</v>
          </cell>
          <cell r="I21">
            <v>3.2000000000000001E-2</v>
          </cell>
          <cell r="P21">
            <v>5.224940191045252E-2</v>
          </cell>
          <cell r="Q21">
            <v>2.6000000000000002E-2</v>
          </cell>
        </row>
        <row r="22">
          <cell r="H22">
            <v>7.0122749518255492E-2</v>
          </cell>
          <cell r="I22">
            <v>4.4799999999999993E-2</v>
          </cell>
          <cell r="P22">
            <v>2.7313000567495326E-2</v>
          </cell>
          <cell r="Q22">
            <v>3.9999999999999994E-2</v>
          </cell>
        </row>
        <row r="23">
          <cell r="H23">
            <v>8.8129450242243085E-2</v>
          </cell>
          <cell r="I23">
            <v>5.7599999999999998E-2</v>
          </cell>
          <cell r="P23">
            <v>4.2118879377305372E-2</v>
          </cell>
          <cell r="Q23">
            <v>5.4000000000000006E-2</v>
          </cell>
        </row>
        <row r="24">
          <cell r="H24">
            <v>0.10825340641291617</v>
          </cell>
          <cell r="I24">
            <v>7.0400000000000004E-2</v>
          </cell>
          <cell r="P24">
            <v>7.6249590162832989E-2</v>
          </cell>
          <cell r="Q24">
            <v>6.8000000000000005E-2</v>
          </cell>
        </row>
        <row r="25">
          <cell r="H25">
            <v>0.12951138946054128</v>
          </cell>
          <cell r="I25">
            <v>8.320000000000001E-2</v>
          </cell>
          <cell r="P25">
            <v>0.11342839150759391</v>
          </cell>
          <cell r="Q25">
            <v>8.2000000000000003E-2</v>
          </cell>
        </row>
        <row r="26">
          <cell r="H26">
            <v>0.15142654985173504</v>
          </cell>
          <cell r="I26">
            <v>9.6000000000000002E-2</v>
          </cell>
          <cell r="P26">
            <v>0.15142654985173504</v>
          </cell>
          <cell r="Q26">
            <v>9.6000000000000002E-2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0B26-D739-5D46-937E-211CB7A7A00A}">
  <dimension ref="D1:T28"/>
  <sheetViews>
    <sheetView tabSelected="1" zoomScale="85" zoomScaleNormal="85" workbookViewId="0">
      <selection activeCell="R14" sqref="R14"/>
    </sheetView>
  </sheetViews>
  <sheetFormatPr defaultColWidth="11" defaultRowHeight="15.75" x14ac:dyDescent="0.25"/>
  <cols>
    <col min="4" max="4" width="11" bestFit="1" customWidth="1"/>
    <col min="5" max="5" width="12.125" bestFit="1" customWidth="1"/>
    <col min="6" max="6" width="8.125" bestFit="1" customWidth="1"/>
    <col min="7" max="7" width="10.125" bestFit="1" customWidth="1"/>
    <col min="8" max="8" width="7.125" bestFit="1" customWidth="1"/>
    <col min="9" max="9" width="9.625" bestFit="1" customWidth="1"/>
    <col min="10" max="10" width="47.125" bestFit="1" customWidth="1"/>
    <col min="12" max="12" width="11" bestFit="1" customWidth="1"/>
    <col min="13" max="13" width="12.875" bestFit="1" customWidth="1"/>
    <col min="14" max="14" width="8.125" bestFit="1" customWidth="1"/>
    <col min="15" max="15" width="9.125" bestFit="1" customWidth="1"/>
    <col min="16" max="16" width="7.125" bestFit="1" customWidth="1"/>
    <col min="17" max="17" width="9.625" bestFit="1" customWidth="1"/>
    <col min="18" max="18" width="18.625" bestFit="1" customWidth="1"/>
    <col min="20" max="20" width="77.125" bestFit="1" customWidth="1"/>
  </cols>
  <sheetData>
    <row r="1" spans="4:18" x14ac:dyDescent="0.25"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4:18" x14ac:dyDescent="0.25">
      <c r="D2" s="18" t="s">
        <v>22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</row>
    <row r="5" spans="4:18" x14ac:dyDescent="0.25">
      <c r="D5" s="1" t="s">
        <v>0</v>
      </c>
      <c r="E5" s="2"/>
      <c r="F5" s="2"/>
      <c r="G5" s="2"/>
      <c r="H5" s="2"/>
      <c r="I5" s="2"/>
      <c r="J5" s="3" t="s">
        <v>21</v>
      </c>
      <c r="L5" s="1" t="s">
        <v>1</v>
      </c>
      <c r="M5" s="2"/>
      <c r="N5" s="2"/>
      <c r="O5" s="2"/>
      <c r="P5" s="2"/>
      <c r="Q5" s="2"/>
      <c r="R5" s="3" t="s">
        <v>20</v>
      </c>
    </row>
    <row r="6" spans="4:18" x14ac:dyDescent="0.25">
      <c r="D6" s="4"/>
      <c r="J6" s="5"/>
      <c r="L6" s="4"/>
      <c r="R6" s="5"/>
    </row>
    <row r="7" spans="4:18" x14ac:dyDescent="0.25">
      <c r="D7" s="4"/>
      <c r="J7" s="5"/>
      <c r="L7" s="4"/>
      <c r="R7" s="5"/>
    </row>
    <row r="8" spans="4:18" x14ac:dyDescent="0.25">
      <c r="D8" s="6" t="s">
        <v>2</v>
      </c>
      <c r="E8" s="6" t="s">
        <v>3</v>
      </c>
      <c r="F8" s="6" t="s">
        <v>4</v>
      </c>
      <c r="J8" s="5"/>
      <c r="L8" s="6" t="s">
        <v>2</v>
      </c>
      <c r="M8" s="6" t="s">
        <v>3</v>
      </c>
      <c r="N8" s="6" t="s">
        <v>4</v>
      </c>
      <c r="R8" s="5"/>
    </row>
    <row r="9" spans="4:18" x14ac:dyDescent="0.25">
      <c r="D9" s="6">
        <v>1</v>
      </c>
      <c r="E9" s="7">
        <v>0.04</v>
      </c>
      <c r="F9" s="7">
        <v>0.17</v>
      </c>
      <c r="J9" s="5"/>
      <c r="L9" s="6">
        <v>1</v>
      </c>
      <c r="M9" s="7">
        <v>-0.04</v>
      </c>
      <c r="N9" s="7">
        <v>0.17</v>
      </c>
      <c r="R9" s="5"/>
    </row>
    <row r="10" spans="4:18" x14ac:dyDescent="0.25">
      <c r="D10" s="6">
        <v>2</v>
      </c>
      <c r="E10" s="7">
        <v>-0.01</v>
      </c>
      <c r="F10" s="7">
        <v>-0.02</v>
      </c>
      <c r="J10" s="5"/>
      <c r="L10" s="6">
        <v>2</v>
      </c>
      <c r="M10" s="7">
        <v>0.03</v>
      </c>
      <c r="N10" s="7">
        <v>-0.02</v>
      </c>
      <c r="R10" s="5"/>
    </row>
    <row r="11" spans="4:18" x14ac:dyDescent="0.25">
      <c r="D11" s="6">
        <v>3</v>
      </c>
      <c r="E11" s="7">
        <v>0.08</v>
      </c>
      <c r="F11" s="7">
        <v>0.32</v>
      </c>
      <c r="J11" s="5"/>
      <c r="L11" s="6">
        <v>3</v>
      </c>
      <c r="M11" s="7">
        <v>0.1</v>
      </c>
      <c r="N11" s="7">
        <v>0.32</v>
      </c>
      <c r="R11" s="5"/>
    </row>
    <row r="12" spans="4:18" x14ac:dyDescent="0.25">
      <c r="D12" s="6">
        <v>4</v>
      </c>
      <c r="E12" s="7">
        <v>0.09</v>
      </c>
      <c r="F12" s="7">
        <v>0.06</v>
      </c>
      <c r="J12" s="5"/>
      <c r="L12" s="6">
        <v>4</v>
      </c>
      <c r="M12" s="7">
        <v>-0.01</v>
      </c>
      <c r="N12" s="7">
        <v>0.06</v>
      </c>
      <c r="R12" s="5"/>
    </row>
    <row r="13" spans="4:18" x14ac:dyDescent="0.25">
      <c r="D13" s="6">
        <v>5</v>
      </c>
      <c r="E13" s="7">
        <v>-0.04</v>
      </c>
      <c r="F13" s="7">
        <v>-0.05</v>
      </c>
      <c r="J13" s="5"/>
      <c r="L13" s="6">
        <v>5</v>
      </c>
      <c r="M13" s="7">
        <v>0.09</v>
      </c>
      <c r="N13" s="7">
        <v>-0.05</v>
      </c>
      <c r="R13" s="5"/>
    </row>
    <row r="14" spans="4:18" x14ac:dyDescent="0.25">
      <c r="D14" s="6" t="s">
        <v>5</v>
      </c>
      <c r="E14" s="8">
        <f>AVERAGE(E9:E13)</f>
        <v>3.2000000000000001E-2</v>
      </c>
      <c r="F14" s="8">
        <f>AVERAGE(F9:F13)</f>
        <v>9.6000000000000002E-2</v>
      </c>
      <c r="J14" s="5"/>
      <c r="L14" s="6" t="s">
        <v>5</v>
      </c>
      <c r="M14" s="8">
        <f>AVERAGE(M9:M13)</f>
        <v>3.3999999999999996E-2</v>
      </c>
      <c r="N14" s="8">
        <f>AVERAGE(N9:N13)</f>
        <v>9.6000000000000002E-2</v>
      </c>
      <c r="R14" s="5"/>
    </row>
    <row r="15" spans="4:18" x14ac:dyDescent="0.25">
      <c r="D15" s="6" t="s">
        <v>6</v>
      </c>
      <c r="E15" s="6">
        <f>_xlfn.VAR.S(E9:E13)</f>
        <v>3.1700000000000001E-3</v>
      </c>
      <c r="F15" s="6">
        <f>_xlfn.VAR.S(F9:F13)</f>
        <v>2.2929999999999999E-2</v>
      </c>
      <c r="J15" s="5"/>
      <c r="L15" s="6" t="s">
        <v>6</v>
      </c>
      <c r="M15" s="6">
        <f>_xlfn.VAR.S(M9:M13)</f>
        <v>3.7300000000000011E-3</v>
      </c>
      <c r="N15" s="6">
        <f>_xlfn.VAR.S(N9:N13)</f>
        <v>2.2929999999999999E-2</v>
      </c>
      <c r="R15" s="5"/>
    </row>
    <row r="16" spans="4:18" x14ac:dyDescent="0.25">
      <c r="D16" s="6" t="s">
        <v>7</v>
      </c>
      <c r="E16" s="9">
        <f>SQRT(E15)</f>
        <v>5.630275304103699E-2</v>
      </c>
      <c r="F16" s="9">
        <f>SQRT(F15)</f>
        <v>0.15142654985173504</v>
      </c>
      <c r="J16" s="5"/>
      <c r="L16" s="6" t="s">
        <v>7</v>
      </c>
      <c r="M16" s="9">
        <f>SQRT(M15)</f>
        <v>6.1073725938409894E-2</v>
      </c>
      <c r="N16" s="9">
        <f>SQRT(N15)</f>
        <v>0.15142654985173504</v>
      </c>
      <c r="R16" s="5"/>
    </row>
    <row r="17" spans="4:20" x14ac:dyDescent="0.25">
      <c r="D17" s="4"/>
      <c r="J17" s="5"/>
      <c r="L17" s="4"/>
      <c r="R17" s="5"/>
    </row>
    <row r="18" spans="4:20" x14ac:dyDescent="0.25">
      <c r="D18" s="10" t="s">
        <v>8</v>
      </c>
      <c r="E18" s="10">
        <f>_xlfn.COVARIANCE.S(E9:E13,F9:F13)</f>
        <v>6.1600000000000005E-3</v>
      </c>
      <c r="J18" s="5"/>
      <c r="L18" s="10" t="s">
        <v>8</v>
      </c>
      <c r="M18" s="10">
        <f>_xlfn.COVARIANCE.S(M9:M13,N9:N13)</f>
        <v>7.949999999999997E-4</v>
      </c>
      <c r="R18" s="5"/>
    </row>
    <row r="19" spans="4:20" x14ac:dyDescent="0.25">
      <c r="D19" s="10" t="s">
        <v>9</v>
      </c>
      <c r="E19" s="10">
        <f>CORREL(E9:E13,F9:F13)</f>
        <v>0.72251863652202286</v>
      </c>
      <c r="J19" s="5"/>
      <c r="L19" s="10" t="s">
        <v>9</v>
      </c>
      <c r="M19" s="10">
        <f>CORREL(M9:M13,N9:N13)</f>
        <v>8.5962826206438303E-2</v>
      </c>
      <c r="R19" s="5"/>
    </row>
    <row r="20" spans="4:20" x14ac:dyDescent="0.25">
      <c r="D20" s="4"/>
      <c r="J20" s="5"/>
      <c r="L20" s="4"/>
      <c r="R20" s="5"/>
    </row>
    <row r="21" spans="4:20" x14ac:dyDescent="0.25">
      <c r="D21" s="11" t="s">
        <v>10</v>
      </c>
      <c r="J21" s="5"/>
      <c r="L21" s="11" t="s">
        <v>10</v>
      </c>
      <c r="R21" s="5"/>
    </row>
    <row r="22" spans="4:20" x14ac:dyDescent="0.25">
      <c r="D22" s="6"/>
      <c r="E22" s="6" t="s">
        <v>3</v>
      </c>
      <c r="F22" s="6" t="s">
        <v>4</v>
      </c>
      <c r="G22" s="6" t="s">
        <v>6</v>
      </c>
      <c r="H22" s="12" t="s">
        <v>7</v>
      </c>
      <c r="I22" s="10" t="s">
        <v>5</v>
      </c>
      <c r="J22" s="13" t="s">
        <v>11</v>
      </c>
      <c r="L22" s="6"/>
      <c r="M22" s="6" t="s">
        <v>3</v>
      </c>
      <c r="N22" s="6" t="s">
        <v>4</v>
      </c>
      <c r="O22" s="6" t="s">
        <v>6</v>
      </c>
      <c r="P22" s="12" t="s">
        <v>7</v>
      </c>
      <c r="Q22" s="10" t="s">
        <v>5</v>
      </c>
      <c r="R22" s="13" t="s">
        <v>11</v>
      </c>
      <c r="T22" s="14" t="s">
        <v>12</v>
      </c>
    </row>
    <row r="23" spans="4:20" x14ac:dyDescent="0.25">
      <c r="D23" s="6" t="s">
        <v>13</v>
      </c>
      <c r="E23" s="6">
        <v>1</v>
      </c>
      <c r="F23" s="6">
        <f>1-E23</f>
        <v>0</v>
      </c>
      <c r="G23" s="6">
        <f t="shared" ref="G23:G28" si="0">E23^2*$E$15+F23^2*$F$15+2*E23*F23*$E$18</f>
        <v>3.1700000000000001E-3</v>
      </c>
      <c r="H23" s="15">
        <f>SQRT(G23)</f>
        <v>5.630275304103699E-2</v>
      </c>
      <c r="I23" s="16">
        <f>$E$14*E23+$F$14*F23</f>
        <v>3.2000000000000001E-2</v>
      </c>
      <c r="J23" s="13">
        <f>I23/H23</f>
        <v>0.56835586666031035</v>
      </c>
      <c r="L23" s="6" t="s">
        <v>13</v>
      </c>
      <c r="M23" s="6">
        <v>1</v>
      </c>
      <c r="N23" s="6">
        <f t="shared" ref="N23:N28" si="1">1-M23</f>
        <v>0</v>
      </c>
      <c r="O23" s="6">
        <f t="shared" ref="O23:O28" si="2">M23^2*$M$15+N23^2*$N$15+2*M23*N23*$M$18</f>
        <v>3.7300000000000011E-3</v>
      </c>
      <c r="P23" s="15">
        <f t="shared" ref="P23:P28" si="3">SQRT(O23)</f>
        <v>6.1073725938409894E-2</v>
      </c>
      <c r="Q23" s="16">
        <f>$M$14*M23+$N$14*N23</f>
        <v>3.3999999999999996E-2</v>
      </c>
      <c r="R23" s="13">
        <f>Q23/P23</f>
        <v>0.55670420426432576</v>
      </c>
      <c r="T23" s="14" t="s">
        <v>14</v>
      </c>
    </row>
    <row r="24" spans="4:20" x14ac:dyDescent="0.25">
      <c r="D24" s="6" t="s">
        <v>15</v>
      </c>
      <c r="E24" s="6">
        <v>0.8</v>
      </c>
      <c r="F24" s="6">
        <f>1-E24</f>
        <v>0.19999999999999996</v>
      </c>
      <c r="G24" s="6">
        <f t="shared" si="0"/>
        <v>4.9172E-3</v>
      </c>
      <c r="H24" s="15">
        <f t="shared" ref="H24:H28" si="4">SQRT(G24)</f>
        <v>7.0122749518255492E-2</v>
      </c>
      <c r="I24" s="16">
        <f t="shared" ref="I24:I28" si="5">$E$14*E24+$F$14*F24</f>
        <v>4.4799999999999993E-2</v>
      </c>
      <c r="J24" s="13">
        <f t="shared" ref="J24:J28" si="6">I24/H24</f>
        <v>0.63887968323799016</v>
      </c>
      <c r="L24" s="6" t="s">
        <v>15</v>
      </c>
      <c r="M24" s="6">
        <v>0.8</v>
      </c>
      <c r="N24" s="6">
        <f t="shared" si="1"/>
        <v>0.19999999999999996</v>
      </c>
      <c r="O24" s="6">
        <f t="shared" si="2"/>
        <v>3.5588000000000004E-3</v>
      </c>
      <c r="P24" s="15">
        <f t="shared" si="3"/>
        <v>5.9655678690297378E-2</v>
      </c>
      <c r="Q24" s="16">
        <f t="shared" ref="Q24:Q28" si="7">$M$14*M24+$N$14*N24</f>
        <v>4.6399999999999997E-2</v>
      </c>
      <c r="R24" s="13">
        <f t="shared" ref="R24:R28" si="8">Q24/P24</f>
        <v>0.77779686726699948</v>
      </c>
    </row>
    <row r="25" spans="4:20" x14ac:dyDescent="0.25">
      <c r="D25" s="6" t="s">
        <v>16</v>
      </c>
      <c r="E25" s="6">
        <v>0.6</v>
      </c>
      <c r="F25" s="6">
        <f t="shared" ref="F25:F28" si="9">1-E25</f>
        <v>0.4</v>
      </c>
      <c r="G25" s="6">
        <f t="shared" si="0"/>
        <v>7.7668000000000008E-3</v>
      </c>
      <c r="H25" s="15">
        <f t="shared" si="4"/>
        <v>8.8129450242243085E-2</v>
      </c>
      <c r="I25" s="16">
        <f t="shared" si="5"/>
        <v>5.7599999999999998E-2</v>
      </c>
      <c r="J25" s="13">
        <f t="shared" si="6"/>
        <v>0.65358401580486192</v>
      </c>
      <c r="L25" s="6" t="s">
        <v>16</v>
      </c>
      <c r="M25" s="6">
        <v>0.6</v>
      </c>
      <c r="N25" s="6">
        <f t="shared" si="1"/>
        <v>0.4</v>
      </c>
      <c r="O25" s="6">
        <f t="shared" si="2"/>
        <v>5.3932000000000016E-3</v>
      </c>
      <c r="P25" s="15">
        <f t="shared" si="3"/>
        <v>7.3438409568835308E-2</v>
      </c>
      <c r="Q25" s="16">
        <f t="shared" si="7"/>
        <v>5.8800000000000005E-2</v>
      </c>
      <c r="R25" s="13">
        <f t="shared" si="8"/>
        <v>0.80067093425934799</v>
      </c>
    </row>
    <row r="26" spans="4:20" x14ac:dyDescent="0.25">
      <c r="D26" s="6" t="s">
        <v>17</v>
      </c>
      <c r="E26" s="6">
        <v>0.4</v>
      </c>
      <c r="F26" s="6">
        <f t="shared" si="9"/>
        <v>0.6</v>
      </c>
      <c r="G26" s="6">
        <f t="shared" si="0"/>
        <v>1.17188E-2</v>
      </c>
      <c r="H26" s="15">
        <f t="shared" si="4"/>
        <v>0.10825340641291617</v>
      </c>
      <c r="I26" s="16">
        <f t="shared" si="5"/>
        <v>7.0400000000000004E-2</v>
      </c>
      <c r="J26" s="13">
        <f t="shared" si="6"/>
        <v>0.65032595585463515</v>
      </c>
      <c r="L26" s="6" t="s">
        <v>17</v>
      </c>
      <c r="M26" s="6">
        <v>0.4</v>
      </c>
      <c r="N26" s="6">
        <f t="shared" si="1"/>
        <v>0.6</v>
      </c>
      <c r="O26" s="6">
        <f t="shared" si="2"/>
        <v>9.2331999999999987E-3</v>
      </c>
      <c r="P26" s="15">
        <f t="shared" si="3"/>
        <v>9.6089541574512674E-2</v>
      </c>
      <c r="Q26" s="16">
        <f t="shared" si="7"/>
        <v>7.1199999999999999E-2</v>
      </c>
      <c r="R26" s="13">
        <f t="shared" si="8"/>
        <v>0.74097554045242198</v>
      </c>
    </row>
    <row r="27" spans="4:20" x14ac:dyDescent="0.25">
      <c r="D27" s="6" t="s">
        <v>18</v>
      </c>
      <c r="E27" s="6">
        <v>0.2</v>
      </c>
      <c r="F27" s="6">
        <f t="shared" si="9"/>
        <v>0.8</v>
      </c>
      <c r="G27" s="6">
        <f t="shared" si="0"/>
        <v>1.6773200000000002E-2</v>
      </c>
      <c r="H27" s="15">
        <f t="shared" si="4"/>
        <v>0.12951138946054128</v>
      </c>
      <c r="I27" s="16">
        <f t="shared" si="5"/>
        <v>8.320000000000001E-2</v>
      </c>
      <c r="J27" s="13">
        <f t="shared" si="6"/>
        <v>0.64241454243179796</v>
      </c>
      <c r="L27" s="6" t="s">
        <v>18</v>
      </c>
      <c r="M27" s="6">
        <v>0.2</v>
      </c>
      <c r="N27" s="6">
        <f t="shared" si="1"/>
        <v>0.8</v>
      </c>
      <c r="O27" s="6">
        <f t="shared" si="2"/>
        <v>1.5078800000000003E-2</v>
      </c>
      <c r="P27" s="15">
        <f t="shared" si="3"/>
        <v>0.12279576539930033</v>
      </c>
      <c r="Q27" s="16">
        <f t="shared" si="7"/>
        <v>8.3600000000000008E-2</v>
      </c>
      <c r="R27" s="13">
        <f t="shared" si="8"/>
        <v>0.68080523565413065</v>
      </c>
    </row>
    <row r="28" spans="4:20" x14ac:dyDescent="0.25">
      <c r="D28" s="6" t="s">
        <v>19</v>
      </c>
      <c r="E28" s="6">
        <v>0</v>
      </c>
      <c r="F28" s="6">
        <f t="shared" si="9"/>
        <v>1</v>
      </c>
      <c r="G28" s="6">
        <f t="shared" si="0"/>
        <v>2.2929999999999999E-2</v>
      </c>
      <c r="H28" s="15">
        <f t="shared" si="4"/>
        <v>0.15142654985173504</v>
      </c>
      <c r="I28" s="16">
        <f t="shared" si="5"/>
        <v>9.6000000000000002E-2</v>
      </c>
      <c r="J28" s="13">
        <f t="shared" si="6"/>
        <v>0.63397072768279839</v>
      </c>
      <c r="L28" s="6" t="s">
        <v>19</v>
      </c>
      <c r="M28" s="6">
        <v>0</v>
      </c>
      <c r="N28" s="6">
        <f t="shared" si="1"/>
        <v>1</v>
      </c>
      <c r="O28" s="6">
        <f t="shared" si="2"/>
        <v>2.2929999999999999E-2</v>
      </c>
      <c r="P28" s="15">
        <f t="shared" si="3"/>
        <v>0.15142654985173504</v>
      </c>
      <c r="Q28" s="16">
        <f t="shared" si="7"/>
        <v>9.6000000000000002E-2</v>
      </c>
      <c r="R28" s="13">
        <f t="shared" si="8"/>
        <v>0.63397072768279839</v>
      </c>
    </row>
  </sheetData>
  <mergeCells count="1">
    <mergeCell ref="D2:R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TANGUY</dc:creator>
  <cp:lastModifiedBy>Yann TANGUY</cp:lastModifiedBy>
  <dcterms:created xsi:type="dcterms:W3CDTF">2025-09-29T15:23:42Z</dcterms:created>
  <dcterms:modified xsi:type="dcterms:W3CDTF">2025-11-30T19:19:59Z</dcterms:modified>
</cp:coreProperties>
</file>