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youssef/Downloads/"/>
    </mc:Choice>
  </mc:AlternateContent>
  <xr:revisionPtr revIDLastSave="0" documentId="13_ncr:1_{68AF2769-9FBE-3147-9ACA-9078B98F2AE8}" xr6:coauthVersionLast="47" xr6:coauthVersionMax="47" xr10:uidLastSave="{00000000-0000-0000-0000-000000000000}"/>
  <bookViews>
    <workbookView xWindow="0" yWindow="500" windowWidth="28800" windowHeight="17500" xr2:uid="{00000000-000D-0000-FFFF-FFFF00000000}"/>
  </bookViews>
  <sheets>
    <sheet name="data_regression" sheetId="6" r:id="rId1"/>
    <sheet name="plots" sheetId="9" r:id="rId2"/>
    <sheet name="FRED NASDAQ" sheetId="3" state="hidden" r:id="rId3"/>
    <sheet name="FRED DEXCHUS" sheetId="4" state="hidden" r:id="rId4"/>
    <sheet name="FRED GDP" sheetId="5" state="hidden" r:id="rId5"/>
    <sheet name="FRED NIKKEI" sheetId="2" state="hidden" r:id="rId6"/>
    <sheet name="FRED Term structure" sheetId="1" state="hidden" r:id="rId7"/>
  </sheets>
  <definedNames>
    <definedName name="_xlnm._FilterDatabase" localSheetId="6" hidden="1">'FRED Term structure'!$A$11:$C$11</definedName>
    <definedName name="_xlnm.Print_Area" localSheetId="1">plots!$A$1:$N$54</definedName>
    <definedName name="solver_adj" localSheetId="0" hidden="1">data_regression!$I$43:$I$44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itr" localSheetId="0" hidden="1">2147483647</definedName>
    <definedName name="solver_lhs1" localSheetId="0" hidden="1">data_regression!$I$40</definedName>
    <definedName name="solver_lhs2" localSheetId="0" hidden="1">data_regression!$I$45</definedName>
    <definedName name="solver_lhs3" localSheetId="0" hidden="1">data_regression!$K$39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3</definedName>
    <definedName name="solver_opt" localSheetId="0" hidden="1">data_regression!$H$40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2" localSheetId="0" hidden="1">2</definedName>
    <definedName name="solver_rel3" localSheetId="0" hidden="1">2</definedName>
    <definedName name="solver_rhs1" localSheetId="0" hidden="1">data_regression!$I$39</definedName>
    <definedName name="solver_rhs2" localSheetId="0" hidden="1">1</definedName>
    <definedName name="solver_rhs3" localSheetId="0" hidden="1">data_regression!$K$40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2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45" i="6" l="1"/>
  <c r="H45" i="6"/>
  <c r="H40" i="6"/>
  <c r="I40" i="6"/>
  <c r="K40" i="6"/>
  <c r="I39" i="6"/>
  <c r="K39" i="6"/>
  <c r="H39" i="6"/>
  <c r="H37" i="6"/>
  <c r="B6" i="6"/>
  <c r="B5" i="6"/>
  <c r="J40" i="6"/>
  <c r="J39" i="6"/>
  <c r="H38" i="6" l="1"/>
  <c r="I24" i="6" l="1" a="1"/>
  <c r="I12" i="6" a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2" i="1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3" i="2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3" i="5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3" i="4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3" i="3"/>
  <c r="I12" i="6" l="1"/>
  <c r="I18" i="6" s="1"/>
  <c r="I19" i="6" s="1"/>
  <c r="J18" i="6"/>
  <c r="J19" i="6" s="1"/>
  <c r="K18" i="6"/>
  <c r="K19" i="6" s="1"/>
  <c r="L18" i="6"/>
  <c r="L19" i="6" s="1"/>
  <c r="I24" i="6"/>
  <c r="I30" i="6" s="1"/>
  <c r="I31" i="6" s="1"/>
  <c r="K30" i="6"/>
  <c r="K31" i="6" s="1"/>
  <c r="J30" i="6"/>
  <c r="J31" i="6" s="1"/>
  <c r="L30" i="6"/>
  <c r="L31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<sst xmlns="http://schemas.openxmlformats.org/spreadsheetml/2006/main" count="107" uniqueCount="51">
  <si>
    <t>FRED Graph Observations</t>
  </si>
  <si>
    <t>Federal Reserve Economic Data</t>
  </si>
  <si>
    <t>Link: https://fred.stlouisfed.org</t>
  </si>
  <si>
    <t>Help: https://fredhelp.stlouisfed.org</t>
  </si>
  <si>
    <t>Economic Research Division</t>
  </si>
  <si>
    <t>Federal Reserve Bank of St. Louis</t>
  </si>
  <si>
    <t>T10Y2Y</t>
  </si>
  <si>
    <t>10-Year Treasury Constant Maturity Minus 2-Year Treasury Constant Maturity, Percent, Quarterly, Not Seasonally Adjusted</t>
  </si>
  <si>
    <t>Frequency: Quarterly</t>
  </si>
  <si>
    <t>observation_date</t>
  </si>
  <si>
    <t>NIKKEI225</t>
  </si>
  <si>
    <t>Nikkei Stock Average, Nikkei 225, Index, Quarterly, Not Seasonally Adjusted</t>
  </si>
  <si>
    <t>NASDAQCOM</t>
  </si>
  <si>
    <t>NASDAQ Composite Index, Index Feb 5, 1971=100, Quarterly, Not Seasonally Adjusted</t>
  </si>
  <si>
    <t>DEXCHUS</t>
  </si>
  <si>
    <t>Chinese Yuan Renminbi to U.S. Dollar Spot Exchange Rate, Chinese Yuan Renminbi to One U.S. Dollar, Quarterly, Not Seasonally Adjusted</t>
  </si>
  <si>
    <t>GDP</t>
  </si>
  <si>
    <t>Gross Domestic Product, Billions of Dollars, Quarterly, Seasonally Adjusted Annual Rate</t>
  </si>
  <si>
    <t>Return</t>
  </si>
  <si>
    <t>Change (%)</t>
  </si>
  <si>
    <t>USD/CHY FX rate</t>
  </si>
  <si>
    <t>US Term structure</t>
  </si>
  <si>
    <t>Change (%) lagged 1 term</t>
  </si>
  <si>
    <t>Intercept</t>
  </si>
  <si>
    <t>R-squared</t>
  </si>
  <si>
    <t xml:space="preserve"> </t>
  </si>
  <si>
    <t>T-stat</t>
  </si>
  <si>
    <t>p-value</t>
  </si>
  <si>
    <t xml:space="preserve">Indices </t>
  </si>
  <si>
    <r>
      <t>Coefficients (</t>
    </r>
    <r>
      <rPr>
        <b/>
        <sz val="10"/>
        <rFont val="Symbol"/>
        <family val="1"/>
        <charset val="2"/>
      </rPr>
      <t>b</t>
    </r>
    <r>
      <rPr>
        <b/>
        <sz val="10"/>
        <rFont val="Arial"/>
        <family val="2"/>
      </rPr>
      <t>) of the regression</t>
    </r>
  </si>
  <si>
    <t>Arbitrage Portfolio</t>
  </si>
  <si>
    <t>Constructed Portfolio</t>
  </si>
  <si>
    <t>% change (Quarterly data)</t>
  </si>
  <si>
    <t>Date</t>
  </si>
  <si>
    <t>Data: FRED Economics</t>
  </si>
  <si>
    <t>Initial date</t>
  </si>
  <si>
    <t>End date</t>
  </si>
  <si>
    <t>APT application</t>
  </si>
  <si>
    <t>Nasdaq</t>
  </si>
  <si>
    <t xml:space="preserve">Nikkei 225 </t>
  </si>
  <si>
    <t>Nikkei 225 equity index regression output</t>
  </si>
  <si>
    <t>Nasdaq equity index regression output</t>
  </si>
  <si>
    <t>Coefficient</t>
  </si>
  <si>
    <t>Standard error</t>
  </si>
  <si>
    <t>Nikkei 225</t>
  </si>
  <si>
    <r>
      <t>weight (</t>
    </r>
    <r>
      <rPr>
        <sz val="10"/>
        <rFont val="Symbol"/>
        <family val="1"/>
        <charset val="2"/>
      </rPr>
      <t>w</t>
    </r>
    <r>
      <rPr>
        <sz val="10"/>
        <rFont val="Arial"/>
        <family val="2"/>
      </rPr>
      <t>) Nikkei</t>
    </r>
  </si>
  <si>
    <r>
      <t>weight (</t>
    </r>
    <r>
      <rPr>
        <sz val="10"/>
        <rFont val="Symbol"/>
        <family val="1"/>
        <charset val="2"/>
      </rPr>
      <t>w</t>
    </r>
    <r>
      <rPr>
        <sz val="10"/>
        <rFont val="Arial"/>
        <family val="2"/>
      </rPr>
      <t>) Nasdaq</t>
    </r>
  </si>
  <si>
    <t>Sum</t>
  </si>
  <si>
    <r>
      <rPr>
        <b/>
        <sz val="10"/>
        <rFont val="Symbol"/>
        <charset val="2"/>
      </rPr>
      <t>b</t>
    </r>
    <r>
      <rPr>
        <b/>
        <vertAlign val="subscript"/>
        <sz val="10"/>
        <rFont val="Symbol"/>
        <family val="1"/>
        <charset val="2"/>
      </rPr>
      <t xml:space="preserve"> </t>
    </r>
    <r>
      <rPr>
        <b/>
        <vertAlign val="subscript"/>
        <sz val="10"/>
        <rFont val="Arial"/>
        <family val="2"/>
      </rPr>
      <t>USD/CHY FX rate</t>
    </r>
  </si>
  <si>
    <r>
      <rPr>
        <b/>
        <vertAlign val="subscript"/>
        <sz val="10"/>
        <rFont val="Symbol"/>
        <family val="1"/>
        <charset val="2"/>
      </rPr>
      <t xml:space="preserve">b </t>
    </r>
    <r>
      <rPr>
        <b/>
        <vertAlign val="subscript"/>
        <sz val="10"/>
        <rFont val="Arial"/>
        <family val="2"/>
      </rPr>
      <t>GDP</t>
    </r>
  </si>
  <si>
    <r>
      <rPr>
        <b/>
        <sz val="10"/>
        <rFont val="Symbol"/>
        <charset val="2"/>
      </rPr>
      <t>b</t>
    </r>
    <r>
      <rPr>
        <b/>
        <vertAlign val="subscript"/>
        <sz val="10"/>
        <rFont val="Symbol"/>
        <family val="1"/>
        <charset val="2"/>
      </rPr>
      <t xml:space="preserve"> </t>
    </r>
    <r>
      <rPr>
        <b/>
        <vertAlign val="subscript"/>
        <sz val="10"/>
        <rFont val="Arial"/>
        <family val="2"/>
      </rPr>
      <t>US Term structure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</si>
</sst>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\-mm\-dd"/>
    <numFmt numFmtId="165" formatCode="0.000000"/>
    <numFmt numFmtId="166" formatCode="0.0000"/>
    <numFmt numFmtId="167" formatCode="0.000"/>
  </numFmts>
  <fonts count="14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Symbol"/>
      <family val="1"/>
      <charset val="2"/>
    </font>
    <font>
      <b/>
      <sz val="10"/>
      <name val="Symbol"/>
      <family val="1"/>
      <charset val="2"/>
    </font>
    <font>
      <b/>
      <sz val="14"/>
      <name val="Arial"/>
      <family val="2"/>
    </font>
    <font>
      <sz val="10"/>
      <color theme="0"/>
      <name val="Arial"/>
      <family val="2"/>
    </font>
    <font>
      <b/>
      <vertAlign val="subscript"/>
      <sz val="10"/>
      <name val="Arial"/>
      <family val="2"/>
      <charset val="2"/>
    </font>
    <font>
      <b/>
      <sz val="10"/>
      <name val="Symbol"/>
      <charset val="2"/>
    </font>
    <font>
      <b/>
      <vertAlign val="subscript"/>
      <sz val="10"/>
      <name val="Symbol"/>
      <family val="1"/>
      <charset val="2"/>
    </font>
    <font>
      <b/>
      <vertAlign val="sub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60">
    <xf numFmtId="0" fontId="0" fillId="0" borderId="0" xfId="0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0" fontId="2" fillId="0" borderId="0" xfId="2"/>
    <xf numFmtId="164" fontId="2" fillId="0" borderId="0" xfId="2" applyNumberFormat="1"/>
    <xf numFmtId="166" fontId="2" fillId="0" borderId="0" xfId="2" applyNumberFormat="1"/>
    <xf numFmtId="167" fontId="0" fillId="0" borderId="0" xfId="0" applyNumberFormat="1"/>
    <xf numFmtId="0" fontId="0" fillId="0" borderId="0" xfId="0" applyAlignment="1">
      <alignment horizontal="center"/>
    </xf>
    <xf numFmtId="10" fontId="0" fillId="0" borderId="0" xfId="1" applyNumberFormat="1" applyFont="1" applyAlignment="1">
      <alignment horizontal="center"/>
    </xf>
    <xf numFmtId="0" fontId="0" fillId="0" borderId="1" xfId="0" applyBorder="1" applyAlignment="1">
      <alignment horizontal="center"/>
    </xf>
    <xf numFmtId="10" fontId="0" fillId="0" borderId="0" xfId="1" applyNumberFormat="1" applyFont="1" applyAlignment="1">
      <alignment horizontal="center" vertical="center"/>
    </xf>
    <xf numFmtId="10" fontId="2" fillId="0" borderId="0" xfId="1" applyNumberFormat="1" applyFont="1" applyAlignment="1">
      <alignment horizontal="center" vertical="center"/>
    </xf>
    <xf numFmtId="0" fontId="2" fillId="0" borderId="1" xfId="2" applyBorder="1" applyAlignment="1">
      <alignment horizontal="center"/>
    </xf>
    <xf numFmtId="14" fontId="0" fillId="0" borderId="0" xfId="0" applyNumberForma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1" xfId="0" applyFont="1" applyBorder="1"/>
    <xf numFmtId="167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/>
    <xf numFmtId="167" fontId="0" fillId="0" borderId="3" xfId="0" applyNumberFormat="1" applyBorder="1" applyAlignment="1">
      <alignment horizontal="center" vertical="center"/>
    </xf>
    <xf numFmtId="167" fontId="0" fillId="0" borderId="4" xfId="0" applyNumberFormat="1" applyBorder="1" applyAlignment="1">
      <alignment horizontal="center" vertical="center"/>
    </xf>
    <xf numFmtId="0" fontId="4" fillId="0" borderId="5" xfId="0" applyFont="1" applyBorder="1"/>
    <xf numFmtId="167" fontId="0" fillId="0" borderId="6" xfId="0" applyNumberFormat="1" applyBorder="1" applyAlignment="1">
      <alignment horizontal="center" vertical="center"/>
    </xf>
    <xf numFmtId="167" fontId="0" fillId="0" borderId="3" xfId="0" applyNumberFormat="1" applyBorder="1" applyAlignment="1">
      <alignment horizontal="center"/>
    </xf>
    <xf numFmtId="167" fontId="0" fillId="0" borderId="4" xfId="0" applyNumberFormat="1" applyBorder="1" applyAlignment="1">
      <alignment horizontal="center"/>
    </xf>
    <xf numFmtId="167" fontId="0" fillId="0" borderId="6" xfId="0" applyNumberFormat="1" applyBorder="1" applyAlignment="1">
      <alignment horizontal="center"/>
    </xf>
    <xf numFmtId="0" fontId="5" fillId="0" borderId="0" xfId="0" applyFont="1"/>
    <xf numFmtId="2" fontId="0" fillId="0" borderId="0" xfId="1" applyNumberFormat="1" applyFont="1" applyFill="1" applyBorder="1" applyAlignment="1">
      <alignment horizontal="center" vertical="center"/>
    </xf>
    <xf numFmtId="10" fontId="0" fillId="0" borderId="0" xfId="1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0" fontId="0" fillId="0" borderId="1" xfId="1" applyNumberFormat="1" applyFont="1" applyBorder="1" applyAlignment="1">
      <alignment horizontal="center" vertical="center"/>
    </xf>
    <xf numFmtId="10" fontId="0" fillId="0" borderId="1" xfId="1" applyNumberFormat="1" applyFont="1" applyBorder="1" applyAlignment="1">
      <alignment horizontal="center"/>
    </xf>
    <xf numFmtId="10" fontId="0" fillId="0" borderId="6" xfId="1" applyNumberFormat="1" applyFont="1" applyBorder="1" applyAlignment="1">
      <alignment horizontal="center"/>
    </xf>
    <xf numFmtId="10" fontId="0" fillId="0" borderId="6" xfId="1" applyNumberFormat="1" applyFont="1" applyBorder="1" applyAlignment="1">
      <alignment horizontal="center" vertical="center"/>
    </xf>
    <xf numFmtId="0" fontId="8" fillId="0" borderId="0" xfId="0" applyFont="1"/>
    <xf numFmtId="0" fontId="5" fillId="0" borderId="1" xfId="0" applyFont="1" applyBorder="1" applyAlignment="1">
      <alignment horizontal="center"/>
    </xf>
    <xf numFmtId="0" fontId="1" fillId="0" borderId="0" xfId="0" applyFont="1"/>
    <xf numFmtId="167" fontId="9" fillId="0" borderId="0" xfId="0" applyNumberFormat="1" applyFont="1" applyAlignment="1">
      <alignment horizontal="center"/>
    </xf>
    <xf numFmtId="10" fontId="9" fillId="0" borderId="0" xfId="1" applyNumberFormat="1" applyFont="1" applyAlignment="1">
      <alignment horizontal="center"/>
    </xf>
    <xf numFmtId="0" fontId="4" fillId="2" borderId="0" xfId="0" applyFont="1" applyFill="1"/>
    <xf numFmtId="10" fontId="4" fillId="2" borderId="0" xfId="1" applyNumberFormat="1" applyFont="1" applyFill="1" applyAlignment="1">
      <alignment horizontal="center" vertical="center"/>
    </xf>
    <xf numFmtId="2" fontId="0" fillId="2" borderId="0" xfId="1" applyNumberFormat="1" applyFont="1" applyFill="1" applyBorder="1" applyAlignment="1">
      <alignment horizontal="center" vertical="center"/>
    </xf>
    <xf numFmtId="2" fontId="4" fillId="2" borderId="0" xfId="0" applyNumberFormat="1" applyFont="1" applyFill="1" applyAlignment="1">
      <alignment horizontal="center" vertical="center"/>
    </xf>
    <xf numFmtId="10" fontId="0" fillId="0" borderId="3" xfId="1" applyNumberFormat="1" applyFont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9" fontId="0" fillId="0" borderId="6" xfId="0" applyNumberFormat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3">
    <cellStyle name="Normal" xfId="0" builtinId="0"/>
    <cellStyle name="Normal 2" xfId="2" xr:uid="{00000000-0005-0000-0000-000001000000}"/>
    <cellStyle name="Per cent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baseline="0">
                <a:effectLst/>
              </a:rPr>
              <a:t>Regression % change Nikkei 225 equity index vs % change in USD/CHY FX spot rate</a:t>
            </a:r>
            <a:endParaRPr lang="en-US" sz="12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 b="0" i="0" baseline="0">
                <a:effectLst/>
              </a:rPr>
              <a:t>Quarterly data (2000- 2022), Data: FRED Economics</a:t>
            </a:r>
            <a:endParaRPr lang="en-US" sz="10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7014275093813764E-2"/>
          <c:y val="0.19518354658787532"/>
          <c:w val="0.55417850649402456"/>
          <c:h val="0.72061444972424071"/>
        </c:manualLayout>
      </c:layout>
      <c:scatterChart>
        <c:scatterStyle val="lineMarker"/>
        <c:varyColors val="0"/>
        <c:ser>
          <c:idx val="0"/>
          <c:order val="0"/>
          <c:tx>
            <c:strRef>
              <c:f>data_regression!$D$9</c:f>
              <c:strCache>
                <c:ptCount val="1"/>
                <c:pt idx="0">
                  <c:v>USD/CHY FX rate</c:v>
                </c:pt>
              </c:strCache>
            </c:strRef>
          </c:tx>
          <c:spPr>
            <a:ln w="19050">
              <a:noFill/>
            </a:ln>
          </c:spPr>
          <c:marker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trendline>
            <c:trendlineType val="linear"/>
            <c:dispRSqr val="1"/>
            <c:dispEq val="1"/>
            <c:trendlineLbl>
              <c:layout>
                <c:manualLayout>
                  <c:x val="0.17427554982872312"/>
                  <c:y val="-0.16350722265134135"/>
                </c:manualLayout>
              </c:layout>
              <c:numFmt formatCode="General" sourceLinked="0"/>
            </c:trendlineLbl>
          </c:trendline>
          <c:xVal>
            <c:numRef>
              <c:f>data_regression!$C$10:$C$100</c:f>
              <c:numCache>
                <c:formatCode>0.00%</c:formatCode>
                <c:ptCount val="91"/>
                <c:pt idx="1">
                  <c:v>-7.7930210754552032E-2</c:v>
                </c:pt>
                <c:pt idx="2">
                  <c:v>-0.10551101804203702</c:v>
                </c:pt>
                <c:pt idx="3">
                  <c:v>-0.11526323979412298</c:v>
                </c:pt>
                <c:pt idx="4">
                  <c:v>1.8045512229726095E-2</c:v>
                </c:pt>
                <c:pt idx="5">
                  <c:v>-0.17528170333058538</c:v>
                </c:pt>
                <c:pt idx="6">
                  <c:v>-7.4492641186125225E-2</c:v>
                </c:pt>
                <c:pt idx="7">
                  <c:v>1.0549831641422192E-2</c:v>
                </c:pt>
                <c:pt idx="8">
                  <c:v>6.9951825105653356E-2</c:v>
                </c:pt>
                <c:pt idx="9">
                  <c:v>-0.14266155334843988</c:v>
                </c:pt>
                <c:pt idx="10">
                  <c:v>-0.12055977330028002</c:v>
                </c:pt>
                <c:pt idx="11">
                  <c:v>-3.6005053034575803E-2</c:v>
                </c:pt>
                <c:pt idx="12">
                  <c:v>-1.3075907580840795E-2</c:v>
                </c:pt>
                <c:pt idx="13">
                  <c:v>0.19029253532992912</c:v>
                </c:pt>
                <c:pt idx="14">
                  <c:v>3.5782113692747169E-2</c:v>
                </c:pt>
                <c:pt idx="15">
                  <c:v>5.5720218372649816E-2</c:v>
                </c:pt>
                <c:pt idx="16">
                  <c:v>4.5586485895997932E-2</c:v>
                </c:pt>
                <c:pt idx="17">
                  <c:v>-3.3609120963571291E-2</c:v>
                </c:pt>
                <c:pt idx="18">
                  <c:v>-1.2138243485610649E-2</c:v>
                </c:pt>
                <c:pt idx="19">
                  <c:v>5.1136624823421989E-2</c:v>
                </c:pt>
                <c:pt idx="20">
                  <c:v>-2.5671063009405897E-2</c:v>
                </c:pt>
                <c:pt idx="21">
                  <c:v>8.4404231148155345E-2</c:v>
                </c:pt>
                <c:pt idx="22">
                  <c:v>0.16418971808554358</c:v>
                </c:pt>
                <c:pt idx="23">
                  <c:v>0.11159040014884472</c:v>
                </c:pt>
                <c:pt idx="24">
                  <c:v>-3.531447460170535E-3</c:v>
                </c:pt>
                <c:pt idx="25">
                  <c:v>-3.2279921321700093E-2</c:v>
                </c:pt>
                <c:pt idx="26">
                  <c:v>5.2685233592384487E-2</c:v>
                </c:pt>
                <c:pt idx="27">
                  <c:v>5.3207617402990251E-2</c:v>
                </c:pt>
                <c:pt idx="28">
                  <c:v>1.8005298206364265E-2</c:v>
                </c:pt>
                <c:pt idx="29">
                  <c:v>-4.5330294252083854E-2</c:v>
                </c:pt>
                <c:pt idx="30">
                  <c:v>-5.3064756726392291E-2</c:v>
                </c:pt>
                <c:pt idx="31">
                  <c:v>-0.18797769546799112</c:v>
                </c:pt>
                <c:pt idx="32">
                  <c:v>3.8606845107032182E-2</c:v>
                </c:pt>
                <c:pt idx="33">
                  <c:v>-7.7702208729754391E-2</c:v>
                </c:pt>
                <c:pt idx="34">
                  <c:v>-0.3818946107980748</c:v>
                </c:pt>
                <c:pt idx="35">
                  <c:v>-9.5786535236968021E-2</c:v>
                </c:pt>
                <c:pt idx="36">
                  <c:v>0.160269635828968</c:v>
                </c:pt>
                <c:pt idx="37">
                  <c:v>8.5150241013074834E-2</c:v>
                </c:pt>
                <c:pt idx="38">
                  <c:v>-1.5903352718817078E-2</c:v>
                </c:pt>
                <c:pt idx="39">
                  <c:v>5.2942993371645895E-2</c:v>
                </c:pt>
                <c:pt idx="40">
                  <c:v>-1.584946385677995E-2</c:v>
                </c:pt>
                <c:pt idx="41">
                  <c:v>-0.10057056509982343</c:v>
                </c:pt>
                <c:pt idx="42">
                  <c:v>5.0684213231215455E-2</c:v>
                </c:pt>
                <c:pt idx="43">
                  <c:v>4.4011545696789681E-2</c:v>
                </c:pt>
                <c:pt idx="44">
                  <c:v>-6.7977764246204511E-2</c:v>
                </c:pt>
                <c:pt idx="45">
                  <c:v>-3.8509532588819922E-2</c:v>
                </c:pt>
                <c:pt idx="46">
                  <c:v>-7.4719540349498237E-2</c:v>
                </c:pt>
                <c:pt idx="47">
                  <c:v>8.0004215942225718E-2</c:v>
                </c:pt>
                <c:pt idx="48">
                  <c:v>-2.9351115281272728E-2</c:v>
                </c:pt>
                <c:pt idx="49">
                  <c:v>-1.5637371203382721E-2</c:v>
                </c:pt>
                <c:pt idx="50">
                  <c:v>3.5612487985118076E-2</c:v>
                </c:pt>
                <c:pt idx="51">
                  <c:v>0.21851394106563013</c:v>
                </c:pt>
                <c:pt idx="52">
                  <c:v>0.17357283266351053</c:v>
                </c:pt>
                <c:pt idx="53">
                  <c:v>3.5911010818095543E-2</c:v>
                </c:pt>
                <c:pt idx="54">
                  <c:v>5.6660408290933564E-2</c:v>
                </c:pt>
                <c:pt idx="55">
                  <c:v>5.1295812818659945E-4</c:v>
                </c:pt>
                <c:pt idx="56">
                  <c:v>-2.0523667077433309E-2</c:v>
                </c:pt>
                <c:pt idx="57">
                  <c:v>5.947684232422832E-2</c:v>
                </c:pt>
                <c:pt idx="58">
                  <c:v>6.8757667679374704E-2</c:v>
                </c:pt>
                <c:pt idx="59">
                  <c:v>8.9840176775456734E-2</c:v>
                </c:pt>
                <c:pt idx="60">
                  <c:v>9.5775641903903599E-2</c:v>
                </c:pt>
                <c:pt idx="61">
                  <c:v>-2.9513174258711659E-2</c:v>
                </c:pt>
                <c:pt idx="62">
                  <c:v>-2.2817305876569296E-2</c:v>
                </c:pt>
                <c:pt idx="63">
                  <c:v>-0.12236787533359304</c:v>
                </c:pt>
                <c:pt idx="64">
                  <c:v>-2.703106939423279E-2</c:v>
                </c:pt>
                <c:pt idx="65">
                  <c:v>6.4557390731135294E-3</c:v>
                </c:pt>
                <c:pt idx="66">
                  <c:v>8.4336368605290729E-2</c:v>
                </c:pt>
                <c:pt idx="67">
                  <c:v>6.955432118790876E-2</c:v>
                </c:pt>
                <c:pt idx="68">
                  <c:v>1.420986040699403E-2</c:v>
                </c:pt>
                <c:pt idx="69">
                  <c:v>1.7902720752251116E-2</c:v>
                </c:pt>
                <c:pt idx="70">
                  <c:v>0.10991963857921698</c:v>
                </c:pt>
                <c:pt idx="71">
                  <c:v>6.8061104678283288E-3</c:v>
                </c:pt>
                <c:pt idx="72">
                  <c:v>6.548262056160453E-4</c:v>
                </c:pt>
                <c:pt idx="73">
                  <c:v>1.2291069212535283E-2</c:v>
                </c:pt>
                <c:pt idx="74">
                  <c:v>-3.0828666390081371E-2</c:v>
                </c:pt>
                <c:pt idx="75">
                  <c:v>-4.3359390343829483E-2</c:v>
                </c:pt>
                <c:pt idx="76">
                  <c:v>1.9374581297162876E-2</c:v>
                </c:pt>
                <c:pt idx="77">
                  <c:v>-7.1768680507533654E-3</c:v>
                </c:pt>
                <c:pt idx="78">
                  <c:v>8.0253759344636688E-2</c:v>
                </c:pt>
                <c:pt idx="79">
                  <c:v>-5.4981337318912658E-2</c:v>
                </c:pt>
                <c:pt idx="80">
                  <c:v>-4.810097266100867E-2</c:v>
                </c:pt>
                <c:pt idx="81">
                  <c:v>9.7196616188952326E-2</c:v>
                </c:pt>
                <c:pt idx="82">
                  <c:v>9.5209255464911088E-2</c:v>
                </c:pt>
                <c:pt idx="83">
                  <c:v>0.14073165803320503</c:v>
                </c:pt>
                <c:pt idx="84">
                  <c:v>-6.1275584501277241E-4</c:v>
                </c:pt>
                <c:pt idx="85">
                  <c:v>-1.49450121884543E-2</c:v>
                </c:pt>
                <c:pt idx="86">
                  <c:v>8.9285746493589849E-3</c:v>
                </c:pt>
                <c:pt idx="87">
                  <c:v>-5.9115647365105987E-2</c:v>
                </c:pt>
                <c:pt idx="88">
                  <c:v>-9.8048227875415072E-3</c:v>
                </c:pt>
                <c:pt idx="89">
                  <c:v>2.6391219268489984E-2</c:v>
                </c:pt>
                <c:pt idx="90">
                  <c:v>-9.0353447730712085E-3</c:v>
                </c:pt>
              </c:numCache>
            </c:numRef>
          </c:xVal>
          <c:yVal>
            <c:numRef>
              <c:f>data_regression!$D$10:$D$100</c:f>
              <c:numCache>
                <c:formatCode>0.00%</c:formatCode>
                <c:ptCount val="91"/>
                <c:pt idx="1">
                  <c:v>1.2244903666582484E-4</c:v>
                </c:pt>
                <c:pt idx="2">
                  <c:v>-1.824062252294722E-4</c:v>
                </c:pt>
                <c:pt idx="3">
                  <c:v>-3.0786767538066985E-5</c:v>
                </c:pt>
                <c:pt idx="4">
                  <c:v>-4.5164977571552458E-5</c:v>
                </c:pt>
                <c:pt idx="5">
                  <c:v>-1.7385741387561667E-5</c:v>
                </c:pt>
                <c:pt idx="6">
                  <c:v>-2.299470576231287E-5</c:v>
                </c:pt>
                <c:pt idx="7">
                  <c:v>3.942419181004252E-5</c:v>
                </c:pt>
                <c:pt idx="8">
                  <c:v>-5.0845704486455458E-6</c:v>
                </c:pt>
                <c:pt idx="9">
                  <c:v>-1.7178797777139625E-5</c:v>
                </c:pt>
                <c:pt idx="10">
                  <c:v>6.0200617388040803E-5</c:v>
                </c:pt>
                <c:pt idx="11">
                  <c:v>2.6430001476438593E-5</c:v>
                </c:pt>
                <c:pt idx="12">
                  <c:v>-6.0768145491107739E-5</c:v>
                </c:pt>
                <c:pt idx="13">
                  <c:v>1.2836599713336095E-5</c:v>
                </c:pt>
                <c:pt idx="14">
                  <c:v>-3.2085718622924319E-5</c:v>
                </c:pt>
                <c:pt idx="15">
                  <c:v>1.8707152582946897E-5</c:v>
                </c:pt>
                <c:pt idx="16">
                  <c:v>-2.1733700717202168E-5</c:v>
                </c:pt>
                <c:pt idx="17">
                  <c:v>-1.7745377990275697E-5</c:v>
                </c:pt>
                <c:pt idx="18">
                  <c:v>-2.6217109887586741E-5</c:v>
                </c:pt>
                <c:pt idx="19">
                  <c:v>-1.5342720904228815E-6</c:v>
                </c:pt>
                <c:pt idx="20">
                  <c:v>0</c:v>
                </c:pt>
                <c:pt idx="21">
                  <c:v>-1.7029809018861974E-2</c:v>
                </c:pt>
                <c:pt idx="22">
                  <c:v>-6.6402541174651782E-3</c:v>
                </c:pt>
                <c:pt idx="23">
                  <c:v>-4.1050682047441269E-3</c:v>
                </c:pt>
                <c:pt idx="24">
                  <c:v>-4.9016141443569633E-3</c:v>
                </c:pt>
                <c:pt idx="25">
                  <c:v>-5.6322809370981117E-3</c:v>
                </c:pt>
                <c:pt idx="26">
                  <c:v>-1.2990934847424357E-2</c:v>
                </c:pt>
                <c:pt idx="27">
                  <c:v>-1.3373190273255035E-2</c:v>
                </c:pt>
                <c:pt idx="28">
                  <c:v>-1.0335830053033407E-2</c:v>
                </c:pt>
                <c:pt idx="29">
                  <c:v>-1.5837665275359479E-2</c:v>
                </c:pt>
                <c:pt idx="30">
                  <c:v>-1.6568728318046157E-2</c:v>
                </c:pt>
                <c:pt idx="31">
                  <c:v>-3.7641025756847662E-2</c:v>
                </c:pt>
                <c:pt idx="32">
                  <c:v>-2.8495275293671903E-2</c:v>
                </c:pt>
                <c:pt idx="33">
                  <c:v>-1.7453642370816171E-2</c:v>
                </c:pt>
                <c:pt idx="34">
                  <c:v>3.6603817158481868E-4</c:v>
                </c:pt>
                <c:pt idx="35">
                  <c:v>-5.6349969465468172E-4</c:v>
                </c:pt>
                <c:pt idx="36">
                  <c:v>-9.8835048886391358E-4</c:v>
                </c:pt>
                <c:pt idx="37">
                  <c:v>1.8032112349909688E-4</c:v>
                </c:pt>
                <c:pt idx="38">
                  <c:v>-5.1386692996467957E-4</c:v>
                </c:pt>
                <c:pt idx="39">
                  <c:v>7.61035757744951E-6</c:v>
                </c:pt>
                <c:pt idx="40">
                  <c:v>-5.0126090862702844E-4</c:v>
                </c:pt>
                <c:pt idx="41">
                  <c:v>-8.1920688572595969E-3</c:v>
                </c:pt>
                <c:pt idx="42">
                  <c:v>-1.6544785409021573E-2</c:v>
                </c:pt>
                <c:pt idx="43">
                  <c:v>-1.1882019192774299E-2</c:v>
                </c:pt>
                <c:pt idx="44">
                  <c:v>-1.2197646810439448E-2</c:v>
                </c:pt>
                <c:pt idx="45">
                  <c:v>-1.2870337523324638E-2</c:v>
                </c:pt>
                <c:pt idx="46">
                  <c:v>-8.9451768253150012E-3</c:v>
                </c:pt>
                <c:pt idx="47">
                  <c:v>-7.6550958596785365E-3</c:v>
                </c:pt>
                <c:pt idx="48">
                  <c:v>3.2640120763160374E-3</c:v>
                </c:pt>
                <c:pt idx="49">
                  <c:v>3.3260220853658078E-3</c:v>
                </c:pt>
                <c:pt idx="50">
                  <c:v>-1.7126628562061735E-2</c:v>
                </c:pt>
                <c:pt idx="51">
                  <c:v>-3.3623707027903354E-3</c:v>
                </c:pt>
                <c:pt idx="52">
                  <c:v>-1.1018774077390384E-2</c:v>
                </c:pt>
                <c:pt idx="53">
                  <c:v>-4.773323697188761E-3</c:v>
                </c:pt>
                <c:pt idx="54">
                  <c:v>-5.7591514338502896E-3</c:v>
                </c:pt>
                <c:pt idx="55">
                  <c:v>2.0286486250087575E-3</c:v>
                </c:pt>
                <c:pt idx="56">
                  <c:v>2.0836912383343831E-2</c:v>
                </c:pt>
                <c:pt idx="57">
                  <c:v>-1.0781078357244973E-2</c:v>
                </c:pt>
                <c:pt idx="58">
                  <c:v>-2.8024283783215169E-3</c:v>
                </c:pt>
                <c:pt idx="59">
                  <c:v>1.4395286693684095E-2</c:v>
                </c:pt>
                <c:pt idx="60">
                  <c:v>-5.2752955503600554E-3</c:v>
                </c:pt>
                <c:pt idx="61">
                  <c:v>1.6001057021729232E-2</c:v>
                </c:pt>
                <c:pt idx="62">
                  <c:v>1.3609365173669823E-2</c:v>
                </c:pt>
                <c:pt idx="63">
                  <c:v>2.3167215361092133E-2</c:v>
                </c:pt>
                <c:pt idx="64">
                  <c:v>-1.2685632867535492E-3</c:v>
                </c:pt>
                <c:pt idx="65">
                  <c:v>2.012341529062996E-2</c:v>
                </c:pt>
                <c:pt idx="66">
                  <c:v>2.485171099804127E-2</c:v>
                </c:pt>
                <c:pt idx="67">
                  <c:v>7.8389086663486433E-3</c:v>
                </c:pt>
                <c:pt idx="68">
                  <c:v>-3.8867729439065624E-3</c:v>
                </c:pt>
                <c:pt idx="69">
                  <c:v>-2.8122932553463258E-2</c:v>
                </c:pt>
                <c:pt idx="70">
                  <c:v>-8.3311391924829007E-3</c:v>
                </c:pt>
                <c:pt idx="71">
                  <c:v>-4.0037130960398244E-2</c:v>
                </c:pt>
                <c:pt idx="72">
                  <c:v>3.7123033157821402E-3</c:v>
                </c:pt>
                <c:pt idx="73">
                  <c:v>6.4975870147489498E-2</c:v>
                </c:pt>
                <c:pt idx="74">
                  <c:v>1.5898143563754737E-2</c:v>
                </c:pt>
                <c:pt idx="75">
                  <c:v>-2.4839227616430315E-2</c:v>
                </c:pt>
                <c:pt idx="76">
                  <c:v>1.1027155912943258E-2</c:v>
                </c:pt>
                <c:pt idx="77">
                  <c:v>2.8268796549849193E-2</c:v>
                </c:pt>
                <c:pt idx="78">
                  <c:v>4.2382384945484101E-3</c:v>
                </c:pt>
                <c:pt idx="79">
                  <c:v>-9.4457933231383035E-3</c:v>
                </c:pt>
                <c:pt idx="80">
                  <c:v>1.5009858869866279E-2</c:v>
                </c:pt>
                <c:pt idx="81">
                  <c:v>-2.4118419249873912E-2</c:v>
                </c:pt>
                <c:pt idx="82">
                  <c:v>-4.3113669944776938E-2</c:v>
                </c:pt>
                <c:pt idx="83">
                  <c:v>-2.1647001583793232E-2</c:v>
                </c:pt>
                <c:pt idx="84">
                  <c:v>-3.4410180601318644E-3</c:v>
                </c:pt>
                <c:pt idx="85">
                  <c:v>1.6225269123491266E-3</c:v>
                </c:pt>
                <c:pt idx="86">
                  <c:v>-1.2199952409393342E-2</c:v>
                </c:pt>
                <c:pt idx="87">
                  <c:v>-6.8511963362007672E-3</c:v>
                </c:pt>
                <c:pt idx="88">
                  <c:v>4.023062874918526E-2</c:v>
                </c:pt>
                <c:pt idx="89">
                  <c:v>3.6202795708387053E-2</c:v>
                </c:pt>
                <c:pt idx="90">
                  <c:v>3.884834458041711E-2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7B-504C-811C-BB469FC763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9583408"/>
        <c:axId val="589589648"/>
      </c:scatterChart>
      <c:valAx>
        <c:axId val="589583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USD/CHY FX rate % change</a:t>
                </a:r>
              </a:p>
            </c:rich>
          </c:tx>
          <c:layout>
            <c:manualLayout>
              <c:xMode val="edge"/>
              <c:yMode val="edge"/>
              <c:x val="0.21748804951004361"/>
              <c:y val="0.9402040872863816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89589648"/>
        <c:crosses val="autoZero"/>
        <c:crossBetween val="midCat"/>
      </c:valAx>
      <c:valAx>
        <c:axId val="5895896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Nikkei 225 % change</a:t>
                </a:r>
              </a:p>
            </c:rich>
          </c:tx>
          <c:layout>
            <c:manualLayout>
              <c:xMode val="edge"/>
              <c:yMode val="edge"/>
              <c:x val="1.7953787727914589E-2"/>
              <c:y val="0.4648753193537243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895834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baseline="0">
                <a:effectLst/>
              </a:rPr>
              <a:t>Regression % change Nikkei 225 equity index vs % change in US Term structure (10Y-2Y yield curve) </a:t>
            </a:r>
            <a:endParaRPr lang="en-US" sz="12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 b="0" i="0" baseline="0">
                <a:effectLst/>
              </a:rPr>
              <a:t>Quarterly data (2000- 2022), Data: FRED Economics</a:t>
            </a:r>
            <a:endParaRPr lang="en-US" sz="10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7014275093813764E-2"/>
          <c:y val="0.19518354658787532"/>
          <c:w val="0.55417850649402456"/>
          <c:h val="0.72061444972424071"/>
        </c:manualLayout>
      </c:layout>
      <c:scatterChart>
        <c:scatterStyle val="lineMarker"/>
        <c:varyColors val="0"/>
        <c:ser>
          <c:idx val="0"/>
          <c:order val="0"/>
          <c:tx>
            <c:strRef>
              <c:f>data_regression!$E$9</c:f>
              <c:strCache>
                <c:ptCount val="1"/>
                <c:pt idx="0">
                  <c:v>US Term structure</c:v>
                </c:pt>
              </c:strCache>
            </c:strRef>
          </c:tx>
          <c:spPr>
            <a:ln w="19050">
              <a:noFill/>
            </a:ln>
          </c:spPr>
          <c:marker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trendline>
            <c:trendlineType val="linear"/>
            <c:dispRSqr val="1"/>
            <c:dispEq val="1"/>
            <c:trendlineLbl>
              <c:layout>
                <c:manualLayout>
                  <c:x val="0.25188292406245827"/>
                  <c:y val="-0.24419801477963132"/>
                </c:manualLayout>
              </c:layout>
              <c:numFmt formatCode="General" sourceLinked="0"/>
            </c:trendlineLbl>
          </c:trendline>
          <c:xVal>
            <c:numRef>
              <c:f>data_regression!$C$10:$C$100</c:f>
              <c:numCache>
                <c:formatCode>0.00%</c:formatCode>
                <c:ptCount val="91"/>
                <c:pt idx="1">
                  <c:v>-7.7930210754552032E-2</c:v>
                </c:pt>
                <c:pt idx="2">
                  <c:v>-0.10551101804203702</c:v>
                </c:pt>
                <c:pt idx="3">
                  <c:v>-0.11526323979412298</c:v>
                </c:pt>
                <c:pt idx="4">
                  <c:v>1.8045512229726095E-2</c:v>
                </c:pt>
                <c:pt idx="5">
                  <c:v>-0.17528170333058538</c:v>
                </c:pt>
                <c:pt idx="6">
                  <c:v>-7.4492641186125225E-2</c:v>
                </c:pt>
                <c:pt idx="7">
                  <c:v>1.0549831641422192E-2</c:v>
                </c:pt>
                <c:pt idx="8">
                  <c:v>6.9951825105653356E-2</c:v>
                </c:pt>
                <c:pt idx="9">
                  <c:v>-0.14266155334843988</c:v>
                </c:pt>
                <c:pt idx="10">
                  <c:v>-0.12055977330028002</c:v>
                </c:pt>
                <c:pt idx="11">
                  <c:v>-3.6005053034575803E-2</c:v>
                </c:pt>
                <c:pt idx="12">
                  <c:v>-1.3075907580840795E-2</c:v>
                </c:pt>
                <c:pt idx="13">
                  <c:v>0.19029253532992912</c:v>
                </c:pt>
                <c:pt idx="14">
                  <c:v>3.5782113692747169E-2</c:v>
                </c:pt>
                <c:pt idx="15">
                  <c:v>5.5720218372649816E-2</c:v>
                </c:pt>
                <c:pt idx="16">
                  <c:v>4.5586485895997932E-2</c:v>
                </c:pt>
                <c:pt idx="17">
                  <c:v>-3.3609120963571291E-2</c:v>
                </c:pt>
                <c:pt idx="18">
                  <c:v>-1.2138243485610649E-2</c:v>
                </c:pt>
                <c:pt idx="19">
                  <c:v>5.1136624823421989E-2</c:v>
                </c:pt>
                <c:pt idx="20">
                  <c:v>-2.5671063009405897E-2</c:v>
                </c:pt>
                <c:pt idx="21">
                  <c:v>8.4404231148155345E-2</c:v>
                </c:pt>
                <c:pt idx="22">
                  <c:v>0.16418971808554358</c:v>
                </c:pt>
                <c:pt idx="23">
                  <c:v>0.11159040014884472</c:v>
                </c:pt>
                <c:pt idx="24">
                  <c:v>-3.531447460170535E-3</c:v>
                </c:pt>
                <c:pt idx="25">
                  <c:v>-3.2279921321700093E-2</c:v>
                </c:pt>
                <c:pt idx="26">
                  <c:v>5.2685233592384487E-2</c:v>
                </c:pt>
                <c:pt idx="27">
                  <c:v>5.3207617402990251E-2</c:v>
                </c:pt>
                <c:pt idx="28">
                  <c:v>1.8005298206364265E-2</c:v>
                </c:pt>
                <c:pt idx="29">
                  <c:v>-4.5330294252083854E-2</c:v>
                </c:pt>
                <c:pt idx="30">
                  <c:v>-5.3064756726392291E-2</c:v>
                </c:pt>
                <c:pt idx="31">
                  <c:v>-0.18797769546799112</c:v>
                </c:pt>
                <c:pt idx="32">
                  <c:v>3.8606845107032182E-2</c:v>
                </c:pt>
                <c:pt idx="33">
                  <c:v>-7.7702208729754391E-2</c:v>
                </c:pt>
                <c:pt idx="34">
                  <c:v>-0.3818946107980748</c:v>
                </c:pt>
                <c:pt idx="35">
                  <c:v>-9.5786535236968021E-2</c:v>
                </c:pt>
                <c:pt idx="36">
                  <c:v>0.160269635828968</c:v>
                </c:pt>
                <c:pt idx="37">
                  <c:v>8.5150241013074834E-2</c:v>
                </c:pt>
                <c:pt idx="38">
                  <c:v>-1.5903352718817078E-2</c:v>
                </c:pt>
                <c:pt idx="39">
                  <c:v>5.2942993371645895E-2</c:v>
                </c:pt>
                <c:pt idx="40">
                  <c:v>-1.584946385677995E-2</c:v>
                </c:pt>
                <c:pt idx="41">
                  <c:v>-0.10057056509982343</c:v>
                </c:pt>
                <c:pt idx="42">
                  <c:v>5.0684213231215455E-2</c:v>
                </c:pt>
                <c:pt idx="43">
                  <c:v>4.4011545696789681E-2</c:v>
                </c:pt>
                <c:pt idx="44">
                  <c:v>-6.7977764246204511E-2</c:v>
                </c:pt>
                <c:pt idx="45">
                  <c:v>-3.8509532588819922E-2</c:v>
                </c:pt>
                <c:pt idx="46">
                  <c:v>-7.4719540349498237E-2</c:v>
                </c:pt>
                <c:pt idx="47">
                  <c:v>8.0004215942225718E-2</c:v>
                </c:pt>
                <c:pt idx="48">
                  <c:v>-2.9351115281272728E-2</c:v>
                </c:pt>
                <c:pt idx="49">
                  <c:v>-1.5637371203382721E-2</c:v>
                </c:pt>
                <c:pt idx="50">
                  <c:v>3.5612487985118076E-2</c:v>
                </c:pt>
                <c:pt idx="51">
                  <c:v>0.21851394106563013</c:v>
                </c:pt>
                <c:pt idx="52">
                  <c:v>0.17357283266351053</c:v>
                </c:pt>
                <c:pt idx="53">
                  <c:v>3.5911010818095543E-2</c:v>
                </c:pt>
                <c:pt idx="54">
                  <c:v>5.6660408290933564E-2</c:v>
                </c:pt>
                <c:pt idx="55">
                  <c:v>5.1295812818659945E-4</c:v>
                </c:pt>
                <c:pt idx="56">
                  <c:v>-2.0523667077433309E-2</c:v>
                </c:pt>
                <c:pt idx="57">
                  <c:v>5.947684232422832E-2</c:v>
                </c:pt>
                <c:pt idx="58">
                  <c:v>6.8757667679374704E-2</c:v>
                </c:pt>
                <c:pt idx="59">
                  <c:v>8.9840176775456734E-2</c:v>
                </c:pt>
                <c:pt idx="60">
                  <c:v>9.5775641903903599E-2</c:v>
                </c:pt>
                <c:pt idx="61">
                  <c:v>-2.9513174258711659E-2</c:v>
                </c:pt>
                <c:pt idx="62">
                  <c:v>-2.2817305876569296E-2</c:v>
                </c:pt>
                <c:pt idx="63">
                  <c:v>-0.12236787533359304</c:v>
                </c:pt>
                <c:pt idx="64">
                  <c:v>-2.703106939423279E-2</c:v>
                </c:pt>
                <c:pt idx="65">
                  <c:v>6.4557390731135294E-3</c:v>
                </c:pt>
                <c:pt idx="66">
                  <c:v>8.4336368605290729E-2</c:v>
                </c:pt>
                <c:pt idx="67">
                  <c:v>6.955432118790876E-2</c:v>
                </c:pt>
                <c:pt idx="68">
                  <c:v>1.420986040699403E-2</c:v>
                </c:pt>
                <c:pt idx="69">
                  <c:v>1.7902720752251116E-2</c:v>
                </c:pt>
                <c:pt idx="70">
                  <c:v>0.10991963857921698</c:v>
                </c:pt>
                <c:pt idx="71">
                  <c:v>6.8061104678283288E-3</c:v>
                </c:pt>
                <c:pt idx="72">
                  <c:v>6.548262056160453E-4</c:v>
                </c:pt>
                <c:pt idx="73">
                  <c:v>1.2291069212535283E-2</c:v>
                </c:pt>
                <c:pt idx="74">
                  <c:v>-3.0828666390081371E-2</c:v>
                </c:pt>
                <c:pt idx="75">
                  <c:v>-4.3359390343829483E-2</c:v>
                </c:pt>
                <c:pt idx="76">
                  <c:v>1.9374581297162876E-2</c:v>
                </c:pt>
                <c:pt idx="77">
                  <c:v>-7.1768680507533654E-3</c:v>
                </c:pt>
                <c:pt idx="78">
                  <c:v>8.0253759344636688E-2</c:v>
                </c:pt>
                <c:pt idx="79">
                  <c:v>-5.4981337318912658E-2</c:v>
                </c:pt>
                <c:pt idx="80">
                  <c:v>-4.810097266100867E-2</c:v>
                </c:pt>
                <c:pt idx="81">
                  <c:v>9.7196616188952326E-2</c:v>
                </c:pt>
                <c:pt idx="82">
                  <c:v>9.5209255464911088E-2</c:v>
                </c:pt>
                <c:pt idx="83">
                  <c:v>0.14073165803320503</c:v>
                </c:pt>
                <c:pt idx="84">
                  <c:v>-6.1275584501277241E-4</c:v>
                </c:pt>
                <c:pt idx="85">
                  <c:v>-1.49450121884543E-2</c:v>
                </c:pt>
                <c:pt idx="86">
                  <c:v>8.9285746493589849E-3</c:v>
                </c:pt>
                <c:pt idx="87">
                  <c:v>-5.9115647365105987E-2</c:v>
                </c:pt>
                <c:pt idx="88">
                  <c:v>-9.8048227875415072E-3</c:v>
                </c:pt>
                <c:pt idx="89">
                  <c:v>2.6391219268489984E-2</c:v>
                </c:pt>
                <c:pt idx="90">
                  <c:v>-9.0353447730712085E-3</c:v>
                </c:pt>
              </c:numCache>
            </c:numRef>
          </c:xVal>
          <c:yVal>
            <c:numRef>
              <c:f>data_regression!$E$10:$E$100</c:f>
              <c:numCache>
                <c:formatCode>0.00%</c:formatCode>
                <c:ptCount val="91"/>
                <c:pt idx="1">
                  <c:v>-8.1785714285714285E-4</c:v>
                </c:pt>
                <c:pt idx="2">
                  <c:v>-3.7096774193548385E-4</c:v>
                </c:pt>
                <c:pt idx="3">
                  <c:v>1.1600806451612905E-3</c:v>
                </c:pt>
                <c:pt idx="4">
                  <c:v>2.7111111111111108E-3</c:v>
                </c:pt>
                <c:pt idx="5">
                  <c:v>3.298770491803279E-3</c:v>
                </c:pt>
                <c:pt idx="6">
                  <c:v>4.7375000000000004E-3</c:v>
                </c:pt>
                <c:pt idx="7">
                  <c:v>4.6966666666666667E-3</c:v>
                </c:pt>
                <c:pt idx="8">
                  <c:v>4.6804687499999997E-3</c:v>
                </c:pt>
                <c:pt idx="9">
                  <c:v>5.0839843750000004E-3</c:v>
                </c:pt>
                <c:pt idx="10">
                  <c:v>5.2879032258064517E-3</c:v>
                </c:pt>
                <c:pt idx="11">
                  <c:v>5.6774590163934423E-3</c:v>
                </c:pt>
                <c:pt idx="12">
                  <c:v>5.4976190476190481E-3</c:v>
                </c:pt>
                <c:pt idx="13">
                  <c:v>6.3734374999999998E-3</c:v>
                </c:pt>
                <c:pt idx="14">
                  <c:v>6.072177419354838E-3</c:v>
                </c:pt>
                <c:pt idx="15">
                  <c:v>5.8084677419354839E-3</c:v>
                </c:pt>
                <c:pt idx="16">
                  <c:v>5.3560483870967743E-3</c:v>
                </c:pt>
                <c:pt idx="17">
                  <c:v>4.3621093750000001E-3</c:v>
                </c:pt>
                <c:pt idx="18">
                  <c:v>3.3834677419354838E-3</c:v>
                </c:pt>
                <c:pt idx="19">
                  <c:v>2.1217213114754097E-3</c:v>
                </c:pt>
                <c:pt idx="20">
                  <c:v>1.281640625E-3</c:v>
                </c:pt>
                <c:pt idx="21">
                  <c:v>6.4296874999999999E-4</c:v>
                </c:pt>
                <c:pt idx="22">
                  <c:v>3.0901639344262295E-4</c:v>
                </c:pt>
                <c:pt idx="23">
                  <c:v>-6.8951612903225809E-5</c:v>
                </c:pt>
                <c:pt idx="24">
                  <c:v>1.8690476190476191E-4</c:v>
                </c:pt>
                <c:pt idx="25">
                  <c:v>-8.8888888888888893E-5</c:v>
                </c:pt>
                <c:pt idx="26">
                  <c:v>-2.6733870967741936E-4</c:v>
                </c:pt>
                <c:pt idx="27">
                  <c:v>-2.036290322580645E-4</c:v>
                </c:pt>
                <c:pt idx="28">
                  <c:v>1.05859375E-4</c:v>
                </c:pt>
                <c:pt idx="29">
                  <c:v>8.6904761904761901E-4</c:v>
                </c:pt>
                <c:pt idx="30">
                  <c:v>1.9423387096774195E-3</c:v>
                </c:pt>
                <c:pt idx="31">
                  <c:v>4.0897540983606557E-3</c:v>
                </c:pt>
                <c:pt idx="32">
                  <c:v>3.6628906249999999E-3</c:v>
                </c:pt>
                <c:pt idx="33">
                  <c:v>3.7554687500000001E-3</c:v>
                </c:pt>
                <c:pt idx="34">
                  <c:v>5.0479838709677413E-3</c:v>
                </c:pt>
                <c:pt idx="35">
                  <c:v>4.5799180327868857E-3</c:v>
                </c:pt>
                <c:pt idx="36">
                  <c:v>5.757936507936507E-3</c:v>
                </c:pt>
                <c:pt idx="37">
                  <c:v>6.2195312500000002E-3</c:v>
                </c:pt>
                <c:pt idx="38">
                  <c:v>6.4653225806451612E-3</c:v>
                </c:pt>
                <c:pt idx="39">
                  <c:v>7.0004098360655744E-3</c:v>
                </c:pt>
                <c:pt idx="40">
                  <c:v>6.5484374999999996E-3</c:v>
                </c:pt>
                <c:pt idx="41">
                  <c:v>5.6144531249999992E-3</c:v>
                </c:pt>
                <c:pt idx="42">
                  <c:v>5.9782258064516123E-3</c:v>
                </c:pt>
                <c:pt idx="43">
                  <c:v>6.9092741935483874E-3</c:v>
                </c:pt>
                <c:pt idx="44">
                  <c:v>6.5996031746031747E-3</c:v>
                </c:pt>
                <c:pt idx="45">
                  <c:v>5.3374999999999994E-3</c:v>
                </c:pt>
                <c:pt idx="46">
                  <c:v>4.4577868852459018E-3</c:v>
                </c:pt>
                <c:pt idx="47">
                  <c:v>4.3762096774193548E-3</c:v>
                </c:pt>
                <c:pt idx="48">
                  <c:v>3.8406249999999999E-3</c:v>
                </c:pt>
                <c:pt idx="49">
                  <c:v>3.4587301587301589E-3</c:v>
                </c:pt>
                <c:pt idx="50">
                  <c:v>3.5987704918032785E-3</c:v>
                </c:pt>
                <c:pt idx="51">
                  <c:v>4.2204166666666666E-3</c:v>
                </c:pt>
                <c:pt idx="52">
                  <c:v>4.2902343750000002E-3</c:v>
                </c:pt>
                <c:pt idx="53">
                  <c:v>5.8515625000000009E-3</c:v>
                </c:pt>
                <c:pt idx="54">
                  <c:v>6.0423387096774197E-3</c:v>
                </c:pt>
                <c:pt idx="55">
                  <c:v>5.9766393442622946E-3</c:v>
                </c:pt>
                <c:pt idx="56">
                  <c:v>5.5035714285714289E-3</c:v>
                </c:pt>
                <c:pt idx="57">
                  <c:v>4.961328125E-3</c:v>
                </c:pt>
                <c:pt idx="58">
                  <c:v>4.3483870967741933E-3</c:v>
                </c:pt>
                <c:pt idx="59">
                  <c:v>3.4106557377049178E-3</c:v>
                </c:pt>
                <c:pt idx="60">
                  <c:v>3.8792968749999999E-3</c:v>
                </c:pt>
                <c:pt idx="61">
                  <c:v>3.8265624999999997E-3</c:v>
                </c:pt>
                <c:pt idx="62">
                  <c:v>3.3806451612903225E-3</c:v>
                </c:pt>
                <c:pt idx="63">
                  <c:v>2.6950819672131149E-3</c:v>
                </c:pt>
                <c:pt idx="64">
                  <c:v>2.4472656249999998E-3</c:v>
                </c:pt>
                <c:pt idx="65">
                  <c:v>2.090625E-3</c:v>
                </c:pt>
                <c:pt idx="66">
                  <c:v>2.8229508196721317E-3</c:v>
                </c:pt>
                <c:pt idx="67">
                  <c:v>3.0056451612903222E-3</c:v>
                </c:pt>
                <c:pt idx="68">
                  <c:v>2.4083333333333335E-3</c:v>
                </c:pt>
                <c:pt idx="69">
                  <c:v>2.1968253968253967E-3</c:v>
                </c:pt>
                <c:pt idx="70">
                  <c:v>1.6927419354838711E-3</c:v>
                </c:pt>
                <c:pt idx="71">
                  <c:v>1.4950819672131146E-3</c:v>
                </c:pt>
                <c:pt idx="72">
                  <c:v>1.1089843749999999E-3</c:v>
                </c:pt>
                <c:pt idx="73">
                  <c:v>6.4484126984126994E-4</c:v>
                </c:pt>
                <c:pt idx="74">
                  <c:v>5.9590163934426235E-4</c:v>
                </c:pt>
                <c:pt idx="75">
                  <c:v>4.1967213114754096E-4</c:v>
                </c:pt>
                <c:pt idx="76">
                  <c:v>5.2738095238095235E-4</c:v>
                </c:pt>
                <c:pt idx="77">
                  <c:v>2.80078125E-4</c:v>
                </c:pt>
                <c:pt idx="78">
                  <c:v>5.0201612903225806E-4</c:v>
                </c:pt>
                <c:pt idx="79">
                  <c:v>7.0887096774193553E-4</c:v>
                </c:pt>
                <c:pt idx="80">
                  <c:v>1.2349206349206348E-3</c:v>
                </c:pt>
                <c:pt idx="81">
                  <c:v>1.27421875E-3</c:v>
                </c:pt>
                <c:pt idx="82">
                  <c:v>1.7870967741935484E-3</c:v>
                </c:pt>
                <c:pt idx="83">
                  <c:v>3.0094262295081971E-3</c:v>
                </c:pt>
                <c:pt idx="84">
                  <c:v>3.5414062499999998E-3</c:v>
                </c:pt>
                <c:pt idx="85">
                  <c:v>2.7476562500000001E-3</c:v>
                </c:pt>
                <c:pt idx="86">
                  <c:v>2.5040322580645162E-3</c:v>
                </c:pt>
                <c:pt idx="87">
                  <c:v>1.2165322580645161E-3</c:v>
                </c:pt>
                <c:pt idx="88">
                  <c:v>5.3024193548387101E-4</c:v>
                </c:pt>
                <c:pt idx="89">
                  <c:v>-7.0273437499999991E-4</c:v>
                </c:pt>
                <c:pt idx="90">
                  <c:v>-1.4016393442622952E-3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10-DE4B-9A46-0F98A19CC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9583408"/>
        <c:axId val="589589648"/>
      </c:scatterChart>
      <c:valAx>
        <c:axId val="589583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US Term structure % change</a:t>
                </a:r>
              </a:p>
            </c:rich>
          </c:tx>
          <c:layout>
            <c:manualLayout>
              <c:xMode val="edge"/>
              <c:yMode val="edge"/>
              <c:x val="0.21748804951004361"/>
              <c:y val="0.9402040872863816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89589648"/>
        <c:crosses val="autoZero"/>
        <c:crossBetween val="midCat"/>
      </c:valAx>
      <c:valAx>
        <c:axId val="5895896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Nikkei 225 % change</a:t>
                </a:r>
              </a:p>
            </c:rich>
          </c:tx>
          <c:layout>
            <c:manualLayout>
              <c:xMode val="edge"/>
              <c:yMode val="edge"/>
              <c:x val="1.7953787727914589E-2"/>
              <c:y val="0.4648753193537243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895834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baseline="0">
                <a:effectLst/>
              </a:rPr>
              <a:t>Regression % change Nasdaq equity index vs % change in US Term structure (10Y-2Y yield curve) </a:t>
            </a:r>
            <a:endParaRPr lang="en-US" sz="12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 b="0" i="0" baseline="0">
                <a:effectLst/>
              </a:rPr>
              <a:t>Quarterly data (2000- 2022), Data: FRED Economics</a:t>
            </a:r>
            <a:endParaRPr lang="en-US" sz="10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7014275093813764E-2"/>
          <c:y val="0.19518354658787532"/>
          <c:w val="0.55417850649402456"/>
          <c:h val="0.72061444972424071"/>
        </c:manualLayout>
      </c:layout>
      <c:scatterChart>
        <c:scatterStyle val="lineMarker"/>
        <c:varyColors val="0"/>
        <c:ser>
          <c:idx val="0"/>
          <c:order val="0"/>
          <c:tx>
            <c:strRef>
              <c:f>data_regression!$E$9</c:f>
              <c:strCache>
                <c:ptCount val="1"/>
                <c:pt idx="0">
                  <c:v>US Term structure</c:v>
                </c:pt>
              </c:strCache>
            </c:strRef>
          </c:tx>
          <c:spPr>
            <a:ln w="19050">
              <a:noFill/>
            </a:ln>
          </c:spPr>
          <c:marker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trendline>
            <c:trendlineType val="linear"/>
            <c:dispRSqr val="1"/>
            <c:dispEq val="1"/>
            <c:trendlineLbl>
              <c:layout>
                <c:manualLayout>
                  <c:x val="0.25188292406245827"/>
                  <c:y val="-0.24419801477963132"/>
                </c:manualLayout>
              </c:layout>
              <c:numFmt formatCode="General" sourceLinked="0"/>
            </c:trendlineLbl>
          </c:trendline>
          <c:xVal>
            <c:numRef>
              <c:f>data_regression!$B$10:$B$100</c:f>
              <c:numCache>
                <c:formatCode>0.00%</c:formatCode>
                <c:ptCount val="91"/>
                <c:pt idx="1">
                  <c:v>4.8436547405053876E-2</c:v>
                </c:pt>
                <c:pt idx="2">
                  <c:v>-0.26207235523887795</c:v>
                </c:pt>
                <c:pt idx="3">
                  <c:v>-0.25061434162395541</c:v>
                </c:pt>
                <c:pt idx="4">
                  <c:v>-0.12457515795616549</c:v>
                </c:pt>
                <c:pt idx="5">
                  <c:v>-0.10293295171681487</c:v>
                </c:pt>
                <c:pt idx="6">
                  <c:v>-2.6619911764793776E-2</c:v>
                </c:pt>
                <c:pt idx="7">
                  <c:v>3.0121783847988512E-2</c:v>
                </c:pt>
                <c:pt idx="8">
                  <c:v>-0.13453998940360615</c:v>
                </c:pt>
                <c:pt idx="9">
                  <c:v>-0.22822385360929653</c:v>
                </c:pt>
                <c:pt idx="10">
                  <c:v>2.4041548611067578E-2</c:v>
                </c:pt>
                <c:pt idx="11">
                  <c:v>7.2987827985190983E-3</c:v>
                </c:pt>
                <c:pt idx="12">
                  <c:v>0.11863978675997208</c:v>
                </c:pt>
                <c:pt idx="13">
                  <c:v>0.14828964019532584</c:v>
                </c:pt>
                <c:pt idx="14">
                  <c:v>9.1367170610033702E-2</c:v>
                </c:pt>
                <c:pt idx="15">
                  <c:v>5.2741371709221989E-2</c:v>
                </c:pt>
                <c:pt idx="16">
                  <c:v>-2.6751950666131914E-2</c:v>
                </c:pt>
                <c:pt idx="17">
                  <c:v>-5.8561678891718649E-2</c:v>
                </c:pt>
                <c:pt idx="18">
                  <c:v>9.1644467546405664E-2</c:v>
                </c:pt>
                <c:pt idx="19">
                  <c:v>1.5806672939059914E-3</c:v>
                </c:pt>
                <c:pt idx="20">
                  <c:v>-2.0554127458735211E-2</c:v>
                </c:pt>
                <c:pt idx="21">
                  <c:v>6.5521513838578307E-2</c:v>
                </c:pt>
                <c:pt idx="22">
                  <c:v>1.3464660376732607E-2</c:v>
                </c:pt>
                <c:pt idx="23">
                  <c:v>4.9310568803471268E-2</c:v>
                </c:pt>
                <c:pt idx="24">
                  <c:v>-2.3435668500261013E-2</c:v>
                </c:pt>
                <c:pt idx="25">
                  <c:v>-4.3401440246315773E-2</c:v>
                </c:pt>
                <c:pt idx="26">
                  <c:v>0.10953775828991021</c:v>
                </c:pt>
                <c:pt idx="27">
                  <c:v>2.2439437158575642E-2</c:v>
                </c:pt>
                <c:pt idx="28">
                  <c:v>4.4244631887420324E-2</c:v>
                </c:pt>
                <c:pt idx="29">
                  <c:v>2.0661505343127193E-2</c:v>
                </c:pt>
                <c:pt idx="30">
                  <c:v>3.6910531182311128E-2</c:v>
                </c:pt>
                <c:pt idx="31">
                  <c:v>-0.14726694442986016</c:v>
                </c:pt>
                <c:pt idx="32">
                  <c:v>3.826250375104466E-2</c:v>
                </c:pt>
                <c:pt idx="33">
                  <c:v>-5.7133868776418704E-2</c:v>
                </c:pt>
                <c:pt idx="34">
                  <c:v>-0.35612813488416128</c:v>
                </c:pt>
                <c:pt idx="35">
                  <c:v>-7.8387338325296901E-2</c:v>
                </c:pt>
                <c:pt idx="36">
                  <c:v>0.15552856843587726</c:v>
                </c:pt>
                <c:pt idx="37">
                  <c:v>0.13500837157109064</c:v>
                </c:pt>
                <c:pt idx="38">
                  <c:v>8.6590750031806385E-2</c:v>
                </c:pt>
                <c:pt idx="39">
                  <c:v>5.2960943871835683E-2</c:v>
                </c:pt>
                <c:pt idx="40">
                  <c:v>2.6614387811839578E-2</c:v>
                </c:pt>
                <c:pt idx="41">
                  <c:v>-4.569234839232892E-2</c:v>
                </c:pt>
                <c:pt idx="42">
                  <c:v>0.12529960935394069</c:v>
                </c:pt>
                <c:pt idx="43">
                  <c:v>7.7106686559740858E-2</c:v>
                </c:pt>
                <c:pt idx="44">
                  <c:v>9.2591158033271184E-3</c:v>
                </c:pt>
                <c:pt idx="45">
                  <c:v>-5.8944622317099224E-2</c:v>
                </c:pt>
                <c:pt idx="46">
                  <c:v>-2.1976896858962296E-3</c:v>
                </c:pt>
                <c:pt idx="47">
                  <c:v>0.11132352570932989</c:v>
                </c:pt>
                <c:pt idx="48">
                  <c:v>6.6153242052195659E-3</c:v>
                </c:pt>
                <c:pt idx="49">
                  <c:v>3.3623450294669108E-2</c:v>
                </c:pt>
                <c:pt idx="50">
                  <c:v>-8.2610157684667365E-3</c:v>
                </c:pt>
                <c:pt idx="51">
                  <c:v>5.6576904865996321E-2</c:v>
                </c:pt>
                <c:pt idx="52">
                  <c:v>5.8581970194034966E-2</c:v>
                </c:pt>
                <c:pt idx="53">
                  <c:v>7.7906712340374468E-2</c:v>
                </c:pt>
                <c:pt idx="54">
                  <c:v>8.3275772574333967E-2</c:v>
                </c:pt>
                <c:pt idx="55">
                  <c:v>6.2053352322675712E-2</c:v>
                </c:pt>
                <c:pt idx="56">
                  <c:v>-3.4732460054087456E-3</c:v>
                </c:pt>
                <c:pt idx="57">
                  <c:v>6.6149555836962151E-2</c:v>
                </c:pt>
                <c:pt idx="58">
                  <c:v>2.6025230780269745E-2</c:v>
                </c:pt>
                <c:pt idx="59">
                  <c:v>4.7605211852075856E-2</c:v>
                </c:pt>
                <c:pt idx="60">
                  <c:v>4.1587676102892948E-2</c:v>
                </c:pt>
                <c:pt idx="61">
                  <c:v>-2.1265368757800728E-2</c:v>
                </c:pt>
                <c:pt idx="62">
                  <c:v>1.4877624087293205E-2</c:v>
                </c:pt>
                <c:pt idx="63">
                  <c:v>-7.9926820822974254E-2</c:v>
                </c:pt>
                <c:pt idx="64">
                  <c:v>4.8955581601828446E-2</c:v>
                </c:pt>
                <c:pt idx="65">
                  <c:v>6.4563555037780107E-2</c:v>
                </c:pt>
                <c:pt idx="66">
                  <c:v>2.691339529304982E-2</c:v>
                </c:pt>
                <c:pt idx="67">
                  <c:v>7.7247104195130992E-2</c:v>
                </c:pt>
                <c:pt idx="68">
                  <c:v>6.0722953706248244E-2</c:v>
                </c:pt>
                <c:pt idx="69">
                  <c:v>3.983112540320638E-2</c:v>
                </c:pt>
                <c:pt idx="70">
                  <c:v>6.34110182703648E-2</c:v>
                </c:pt>
                <c:pt idx="71">
                  <c:v>7.0748778233664711E-2</c:v>
                </c:pt>
                <c:pt idx="72">
                  <c:v>1.3975836036573036E-2</c:v>
                </c:pt>
                <c:pt idx="73">
                  <c:v>6.8131393313955624E-2</c:v>
                </c:pt>
                <c:pt idx="74">
                  <c:v>-8.7461314438540522E-2</c:v>
                </c:pt>
                <c:pt idx="75">
                  <c:v>1.7654033822557105E-2</c:v>
                </c:pt>
                <c:pt idx="76">
                  <c:v>7.0072655779640336E-2</c:v>
                </c:pt>
                <c:pt idx="77">
                  <c:v>2.393438614182887E-2</c:v>
                </c:pt>
                <c:pt idx="78">
                  <c:v>4.581932432829338E-2</c:v>
                </c:pt>
                <c:pt idx="79">
                  <c:v>3.787550830644254E-2</c:v>
                </c:pt>
                <c:pt idx="80">
                  <c:v>3.5750995447884397E-2</c:v>
                </c:pt>
                <c:pt idx="81">
                  <c:v>0.18393658668486801</c:v>
                </c:pt>
                <c:pt idx="82">
                  <c:v>8.9880318820497559E-2</c:v>
                </c:pt>
                <c:pt idx="83">
                  <c:v>0.1105235887901909</c:v>
                </c:pt>
                <c:pt idx="84">
                  <c:v>3.6488489267937699E-2</c:v>
                </c:pt>
                <c:pt idx="85">
                  <c:v>6.9210412803050042E-2</c:v>
                </c:pt>
                <c:pt idx="86">
                  <c:v>3.6444691262634027E-2</c:v>
                </c:pt>
                <c:pt idx="87">
                  <c:v>-9.4667462542691788E-2</c:v>
                </c:pt>
                <c:pt idx="88">
                  <c:v>-0.13805589115770073</c:v>
                </c:pt>
                <c:pt idx="89">
                  <c:v>-2.5258026567884454E-2</c:v>
                </c:pt>
                <c:pt idx="90">
                  <c:v>-8.9053869090211776E-2</c:v>
                </c:pt>
              </c:numCache>
            </c:numRef>
          </c:xVal>
          <c:yVal>
            <c:numRef>
              <c:f>data_regression!$E$10:$E$100</c:f>
              <c:numCache>
                <c:formatCode>0.00%</c:formatCode>
                <c:ptCount val="91"/>
                <c:pt idx="1">
                  <c:v>-8.1785714285714285E-4</c:v>
                </c:pt>
                <c:pt idx="2">
                  <c:v>-3.7096774193548385E-4</c:v>
                </c:pt>
                <c:pt idx="3">
                  <c:v>1.1600806451612905E-3</c:v>
                </c:pt>
                <c:pt idx="4">
                  <c:v>2.7111111111111108E-3</c:v>
                </c:pt>
                <c:pt idx="5">
                  <c:v>3.298770491803279E-3</c:v>
                </c:pt>
                <c:pt idx="6">
                  <c:v>4.7375000000000004E-3</c:v>
                </c:pt>
                <c:pt idx="7">
                  <c:v>4.6966666666666667E-3</c:v>
                </c:pt>
                <c:pt idx="8">
                  <c:v>4.6804687499999997E-3</c:v>
                </c:pt>
                <c:pt idx="9">
                  <c:v>5.0839843750000004E-3</c:v>
                </c:pt>
                <c:pt idx="10">
                  <c:v>5.2879032258064517E-3</c:v>
                </c:pt>
                <c:pt idx="11">
                  <c:v>5.6774590163934423E-3</c:v>
                </c:pt>
                <c:pt idx="12">
                  <c:v>5.4976190476190481E-3</c:v>
                </c:pt>
                <c:pt idx="13">
                  <c:v>6.3734374999999998E-3</c:v>
                </c:pt>
                <c:pt idx="14">
                  <c:v>6.072177419354838E-3</c:v>
                </c:pt>
                <c:pt idx="15">
                  <c:v>5.8084677419354839E-3</c:v>
                </c:pt>
                <c:pt idx="16">
                  <c:v>5.3560483870967743E-3</c:v>
                </c:pt>
                <c:pt idx="17">
                  <c:v>4.3621093750000001E-3</c:v>
                </c:pt>
                <c:pt idx="18">
                  <c:v>3.3834677419354838E-3</c:v>
                </c:pt>
                <c:pt idx="19">
                  <c:v>2.1217213114754097E-3</c:v>
                </c:pt>
                <c:pt idx="20">
                  <c:v>1.281640625E-3</c:v>
                </c:pt>
                <c:pt idx="21">
                  <c:v>6.4296874999999999E-4</c:v>
                </c:pt>
                <c:pt idx="22">
                  <c:v>3.0901639344262295E-4</c:v>
                </c:pt>
                <c:pt idx="23">
                  <c:v>-6.8951612903225809E-5</c:v>
                </c:pt>
                <c:pt idx="24">
                  <c:v>1.8690476190476191E-4</c:v>
                </c:pt>
                <c:pt idx="25">
                  <c:v>-8.8888888888888893E-5</c:v>
                </c:pt>
                <c:pt idx="26">
                  <c:v>-2.6733870967741936E-4</c:v>
                </c:pt>
                <c:pt idx="27">
                  <c:v>-2.036290322580645E-4</c:v>
                </c:pt>
                <c:pt idx="28">
                  <c:v>1.05859375E-4</c:v>
                </c:pt>
                <c:pt idx="29">
                  <c:v>8.6904761904761901E-4</c:v>
                </c:pt>
                <c:pt idx="30">
                  <c:v>1.9423387096774195E-3</c:v>
                </c:pt>
                <c:pt idx="31">
                  <c:v>4.0897540983606557E-3</c:v>
                </c:pt>
                <c:pt idx="32">
                  <c:v>3.6628906249999999E-3</c:v>
                </c:pt>
                <c:pt idx="33">
                  <c:v>3.7554687500000001E-3</c:v>
                </c:pt>
                <c:pt idx="34">
                  <c:v>5.0479838709677413E-3</c:v>
                </c:pt>
                <c:pt idx="35">
                  <c:v>4.5799180327868857E-3</c:v>
                </c:pt>
                <c:pt idx="36">
                  <c:v>5.757936507936507E-3</c:v>
                </c:pt>
                <c:pt idx="37">
                  <c:v>6.2195312500000002E-3</c:v>
                </c:pt>
                <c:pt idx="38">
                  <c:v>6.4653225806451612E-3</c:v>
                </c:pt>
                <c:pt idx="39">
                  <c:v>7.0004098360655744E-3</c:v>
                </c:pt>
                <c:pt idx="40">
                  <c:v>6.5484374999999996E-3</c:v>
                </c:pt>
                <c:pt idx="41">
                  <c:v>5.6144531249999992E-3</c:v>
                </c:pt>
                <c:pt idx="42">
                  <c:v>5.9782258064516123E-3</c:v>
                </c:pt>
                <c:pt idx="43">
                  <c:v>6.9092741935483874E-3</c:v>
                </c:pt>
                <c:pt idx="44">
                  <c:v>6.5996031746031747E-3</c:v>
                </c:pt>
                <c:pt idx="45">
                  <c:v>5.3374999999999994E-3</c:v>
                </c:pt>
                <c:pt idx="46">
                  <c:v>4.4577868852459018E-3</c:v>
                </c:pt>
                <c:pt idx="47">
                  <c:v>4.3762096774193548E-3</c:v>
                </c:pt>
                <c:pt idx="48">
                  <c:v>3.8406249999999999E-3</c:v>
                </c:pt>
                <c:pt idx="49">
                  <c:v>3.4587301587301589E-3</c:v>
                </c:pt>
                <c:pt idx="50">
                  <c:v>3.5987704918032785E-3</c:v>
                </c:pt>
                <c:pt idx="51">
                  <c:v>4.2204166666666666E-3</c:v>
                </c:pt>
                <c:pt idx="52">
                  <c:v>4.2902343750000002E-3</c:v>
                </c:pt>
                <c:pt idx="53">
                  <c:v>5.8515625000000009E-3</c:v>
                </c:pt>
                <c:pt idx="54">
                  <c:v>6.0423387096774197E-3</c:v>
                </c:pt>
                <c:pt idx="55">
                  <c:v>5.9766393442622946E-3</c:v>
                </c:pt>
                <c:pt idx="56">
                  <c:v>5.5035714285714289E-3</c:v>
                </c:pt>
                <c:pt idx="57">
                  <c:v>4.961328125E-3</c:v>
                </c:pt>
                <c:pt idx="58">
                  <c:v>4.3483870967741933E-3</c:v>
                </c:pt>
                <c:pt idx="59">
                  <c:v>3.4106557377049178E-3</c:v>
                </c:pt>
                <c:pt idx="60">
                  <c:v>3.8792968749999999E-3</c:v>
                </c:pt>
                <c:pt idx="61">
                  <c:v>3.8265624999999997E-3</c:v>
                </c:pt>
                <c:pt idx="62">
                  <c:v>3.3806451612903225E-3</c:v>
                </c:pt>
                <c:pt idx="63">
                  <c:v>2.6950819672131149E-3</c:v>
                </c:pt>
                <c:pt idx="64">
                  <c:v>2.4472656249999998E-3</c:v>
                </c:pt>
                <c:pt idx="65">
                  <c:v>2.090625E-3</c:v>
                </c:pt>
                <c:pt idx="66">
                  <c:v>2.8229508196721317E-3</c:v>
                </c:pt>
                <c:pt idx="67">
                  <c:v>3.0056451612903222E-3</c:v>
                </c:pt>
                <c:pt idx="68">
                  <c:v>2.4083333333333335E-3</c:v>
                </c:pt>
                <c:pt idx="69">
                  <c:v>2.1968253968253967E-3</c:v>
                </c:pt>
                <c:pt idx="70">
                  <c:v>1.6927419354838711E-3</c:v>
                </c:pt>
                <c:pt idx="71">
                  <c:v>1.4950819672131146E-3</c:v>
                </c:pt>
                <c:pt idx="72">
                  <c:v>1.1089843749999999E-3</c:v>
                </c:pt>
                <c:pt idx="73">
                  <c:v>6.4484126984126994E-4</c:v>
                </c:pt>
                <c:pt idx="74">
                  <c:v>5.9590163934426235E-4</c:v>
                </c:pt>
                <c:pt idx="75">
                  <c:v>4.1967213114754096E-4</c:v>
                </c:pt>
                <c:pt idx="76">
                  <c:v>5.2738095238095235E-4</c:v>
                </c:pt>
                <c:pt idx="77">
                  <c:v>2.80078125E-4</c:v>
                </c:pt>
                <c:pt idx="78">
                  <c:v>5.0201612903225806E-4</c:v>
                </c:pt>
                <c:pt idx="79">
                  <c:v>7.0887096774193553E-4</c:v>
                </c:pt>
                <c:pt idx="80">
                  <c:v>1.2349206349206348E-3</c:v>
                </c:pt>
                <c:pt idx="81">
                  <c:v>1.27421875E-3</c:v>
                </c:pt>
                <c:pt idx="82">
                  <c:v>1.7870967741935484E-3</c:v>
                </c:pt>
                <c:pt idx="83">
                  <c:v>3.0094262295081971E-3</c:v>
                </c:pt>
                <c:pt idx="84">
                  <c:v>3.5414062499999998E-3</c:v>
                </c:pt>
                <c:pt idx="85">
                  <c:v>2.7476562500000001E-3</c:v>
                </c:pt>
                <c:pt idx="86">
                  <c:v>2.5040322580645162E-3</c:v>
                </c:pt>
                <c:pt idx="87">
                  <c:v>1.2165322580645161E-3</c:v>
                </c:pt>
                <c:pt idx="88">
                  <c:v>5.3024193548387101E-4</c:v>
                </c:pt>
                <c:pt idx="89">
                  <c:v>-7.0273437499999991E-4</c:v>
                </c:pt>
                <c:pt idx="90">
                  <c:v>-1.4016393442622952E-3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C5-C14C-BA49-1BBF0AD6D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9583408"/>
        <c:axId val="589589648"/>
      </c:scatterChart>
      <c:valAx>
        <c:axId val="589583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US Term structure % change</a:t>
                </a:r>
              </a:p>
            </c:rich>
          </c:tx>
          <c:layout>
            <c:manualLayout>
              <c:xMode val="edge"/>
              <c:yMode val="edge"/>
              <c:x val="0.21748804951004361"/>
              <c:y val="0.9402040872863816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89589648"/>
        <c:crosses val="autoZero"/>
        <c:crossBetween val="midCat"/>
      </c:valAx>
      <c:valAx>
        <c:axId val="5895896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1" i="0" baseline="0">
                    <a:effectLst/>
                  </a:rPr>
                  <a:t>Nasdaq % change</a:t>
                </a:r>
                <a:endParaRPr lang="en-GB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1.7953787727914589E-2"/>
              <c:y val="0.4648753193537243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895834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baseline="0">
                <a:effectLst/>
              </a:rPr>
              <a:t>Regression % change Nasdaq equity index vs % change in USD/CHY FX spot rate</a:t>
            </a:r>
            <a:endParaRPr lang="en-US" sz="12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 b="0" i="0" baseline="0">
                <a:effectLst/>
              </a:rPr>
              <a:t>Quarterly data (2000- 2022), Data: FRED Economics</a:t>
            </a:r>
            <a:endParaRPr lang="en-US" sz="10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7014275093813764E-2"/>
          <c:y val="0.19518354658787532"/>
          <c:w val="0.55417850649402456"/>
          <c:h val="0.72061444972424071"/>
        </c:manualLayout>
      </c:layout>
      <c:scatterChart>
        <c:scatterStyle val="lineMarker"/>
        <c:varyColors val="0"/>
        <c:ser>
          <c:idx val="0"/>
          <c:order val="0"/>
          <c:tx>
            <c:strRef>
              <c:f>data_regression!$D$9</c:f>
              <c:strCache>
                <c:ptCount val="1"/>
                <c:pt idx="0">
                  <c:v>USD/CHY FX rate</c:v>
                </c:pt>
              </c:strCache>
            </c:strRef>
          </c:tx>
          <c:spPr>
            <a:ln w="19050">
              <a:noFill/>
            </a:ln>
          </c:spPr>
          <c:marker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trendline>
            <c:trendlineType val="linear"/>
            <c:dispRSqr val="1"/>
            <c:dispEq val="1"/>
            <c:trendlineLbl>
              <c:layout>
                <c:manualLayout>
                  <c:x val="0.21487134133442445"/>
                  <c:y val="-0.14649197034850883"/>
                </c:manualLayout>
              </c:layout>
              <c:numFmt formatCode="General" sourceLinked="0"/>
            </c:trendlineLbl>
          </c:trendline>
          <c:xVal>
            <c:numRef>
              <c:f>data_regression!$B$10:$B$100</c:f>
              <c:numCache>
                <c:formatCode>0.00%</c:formatCode>
                <c:ptCount val="91"/>
                <c:pt idx="1">
                  <c:v>4.8436547405053876E-2</c:v>
                </c:pt>
                <c:pt idx="2">
                  <c:v>-0.26207235523887795</c:v>
                </c:pt>
                <c:pt idx="3">
                  <c:v>-0.25061434162395541</c:v>
                </c:pt>
                <c:pt idx="4">
                  <c:v>-0.12457515795616549</c:v>
                </c:pt>
                <c:pt idx="5">
                  <c:v>-0.10293295171681487</c:v>
                </c:pt>
                <c:pt idx="6">
                  <c:v>-2.6619911764793776E-2</c:v>
                </c:pt>
                <c:pt idx="7">
                  <c:v>3.0121783847988512E-2</c:v>
                </c:pt>
                <c:pt idx="8">
                  <c:v>-0.13453998940360615</c:v>
                </c:pt>
                <c:pt idx="9">
                  <c:v>-0.22822385360929653</c:v>
                </c:pt>
                <c:pt idx="10">
                  <c:v>2.4041548611067578E-2</c:v>
                </c:pt>
                <c:pt idx="11">
                  <c:v>7.2987827985190983E-3</c:v>
                </c:pt>
                <c:pt idx="12">
                  <c:v>0.11863978675997208</c:v>
                </c:pt>
                <c:pt idx="13">
                  <c:v>0.14828964019532584</c:v>
                </c:pt>
                <c:pt idx="14">
                  <c:v>9.1367170610033702E-2</c:v>
                </c:pt>
                <c:pt idx="15">
                  <c:v>5.2741371709221989E-2</c:v>
                </c:pt>
                <c:pt idx="16">
                  <c:v>-2.6751950666131914E-2</c:v>
                </c:pt>
                <c:pt idx="17">
                  <c:v>-5.8561678891718649E-2</c:v>
                </c:pt>
                <c:pt idx="18">
                  <c:v>9.1644467546405664E-2</c:v>
                </c:pt>
                <c:pt idx="19">
                  <c:v>1.5806672939059914E-3</c:v>
                </c:pt>
                <c:pt idx="20">
                  <c:v>-2.0554127458735211E-2</c:v>
                </c:pt>
                <c:pt idx="21">
                  <c:v>6.5521513838578307E-2</c:v>
                </c:pt>
                <c:pt idx="22">
                  <c:v>1.3464660376732607E-2</c:v>
                </c:pt>
                <c:pt idx="23">
                  <c:v>4.9310568803471268E-2</c:v>
                </c:pt>
                <c:pt idx="24">
                  <c:v>-2.3435668500261013E-2</c:v>
                </c:pt>
                <c:pt idx="25">
                  <c:v>-4.3401440246315773E-2</c:v>
                </c:pt>
                <c:pt idx="26">
                  <c:v>0.10953775828991021</c:v>
                </c:pt>
                <c:pt idx="27">
                  <c:v>2.2439437158575642E-2</c:v>
                </c:pt>
                <c:pt idx="28">
                  <c:v>4.4244631887420324E-2</c:v>
                </c:pt>
                <c:pt idx="29">
                  <c:v>2.0661505343127193E-2</c:v>
                </c:pt>
                <c:pt idx="30">
                  <c:v>3.6910531182311128E-2</c:v>
                </c:pt>
                <c:pt idx="31">
                  <c:v>-0.14726694442986016</c:v>
                </c:pt>
                <c:pt idx="32">
                  <c:v>3.826250375104466E-2</c:v>
                </c:pt>
                <c:pt idx="33">
                  <c:v>-5.7133868776418704E-2</c:v>
                </c:pt>
                <c:pt idx="34">
                  <c:v>-0.35612813488416128</c:v>
                </c:pt>
                <c:pt idx="35">
                  <c:v>-7.8387338325296901E-2</c:v>
                </c:pt>
                <c:pt idx="36">
                  <c:v>0.15552856843587726</c:v>
                </c:pt>
                <c:pt idx="37">
                  <c:v>0.13500837157109064</c:v>
                </c:pt>
                <c:pt idx="38">
                  <c:v>8.6590750031806385E-2</c:v>
                </c:pt>
                <c:pt idx="39">
                  <c:v>5.2960943871835683E-2</c:v>
                </c:pt>
                <c:pt idx="40">
                  <c:v>2.6614387811839578E-2</c:v>
                </c:pt>
                <c:pt idx="41">
                  <c:v>-4.569234839232892E-2</c:v>
                </c:pt>
                <c:pt idx="42">
                  <c:v>0.12529960935394069</c:v>
                </c:pt>
                <c:pt idx="43">
                  <c:v>7.7106686559740858E-2</c:v>
                </c:pt>
                <c:pt idx="44">
                  <c:v>9.2591158033271184E-3</c:v>
                </c:pt>
                <c:pt idx="45">
                  <c:v>-5.8944622317099224E-2</c:v>
                </c:pt>
                <c:pt idx="46">
                  <c:v>-2.1976896858962296E-3</c:v>
                </c:pt>
                <c:pt idx="47">
                  <c:v>0.11132352570932989</c:v>
                </c:pt>
                <c:pt idx="48">
                  <c:v>6.6153242052195659E-3</c:v>
                </c:pt>
                <c:pt idx="49">
                  <c:v>3.3623450294669108E-2</c:v>
                </c:pt>
                <c:pt idx="50">
                  <c:v>-8.2610157684667365E-3</c:v>
                </c:pt>
                <c:pt idx="51">
                  <c:v>5.6576904865996321E-2</c:v>
                </c:pt>
                <c:pt idx="52">
                  <c:v>5.8581970194034966E-2</c:v>
                </c:pt>
                <c:pt idx="53">
                  <c:v>7.7906712340374468E-2</c:v>
                </c:pt>
                <c:pt idx="54">
                  <c:v>8.3275772574333967E-2</c:v>
                </c:pt>
                <c:pt idx="55">
                  <c:v>6.2053352322675712E-2</c:v>
                </c:pt>
                <c:pt idx="56">
                  <c:v>-3.4732460054087456E-3</c:v>
                </c:pt>
                <c:pt idx="57">
                  <c:v>6.6149555836962151E-2</c:v>
                </c:pt>
                <c:pt idx="58">
                  <c:v>2.6025230780269745E-2</c:v>
                </c:pt>
                <c:pt idx="59">
                  <c:v>4.7605211852075856E-2</c:v>
                </c:pt>
                <c:pt idx="60">
                  <c:v>4.1587676102892948E-2</c:v>
                </c:pt>
                <c:pt idx="61">
                  <c:v>-2.1265368757800728E-2</c:v>
                </c:pt>
                <c:pt idx="62">
                  <c:v>1.4877624087293205E-2</c:v>
                </c:pt>
                <c:pt idx="63">
                  <c:v>-7.9926820822974254E-2</c:v>
                </c:pt>
                <c:pt idx="64">
                  <c:v>4.8955581601828446E-2</c:v>
                </c:pt>
                <c:pt idx="65">
                  <c:v>6.4563555037780107E-2</c:v>
                </c:pt>
                <c:pt idx="66">
                  <c:v>2.691339529304982E-2</c:v>
                </c:pt>
                <c:pt idx="67">
                  <c:v>7.7247104195130992E-2</c:v>
                </c:pt>
                <c:pt idx="68">
                  <c:v>6.0722953706248244E-2</c:v>
                </c:pt>
                <c:pt idx="69">
                  <c:v>3.983112540320638E-2</c:v>
                </c:pt>
                <c:pt idx="70">
                  <c:v>6.34110182703648E-2</c:v>
                </c:pt>
                <c:pt idx="71">
                  <c:v>7.0748778233664711E-2</c:v>
                </c:pt>
                <c:pt idx="72">
                  <c:v>1.3975836036573036E-2</c:v>
                </c:pt>
                <c:pt idx="73">
                  <c:v>6.8131393313955624E-2</c:v>
                </c:pt>
                <c:pt idx="74">
                  <c:v>-8.7461314438540522E-2</c:v>
                </c:pt>
                <c:pt idx="75">
                  <c:v>1.7654033822557105E-2</c:v>
                </c:pt>
                <c:pt idx="76">
                  <c:v>7.0072655779640336E-2</c:v>
                </c:pt>
                <c:pt idx="77">
                  <c:v>2.393438614182887E-2</c:v>
                </c:pt>
                <c:pt idx="78">
                  <c:v>4.581932432829338E-2</c:v>
                </c:pt>
                <c:pt idx="79">
                  <c:v>3.787550830644254E-2</c:v>
                </c:pt>
                <c:pt idx="80">
                  <c:v>3.5750995447884397E-2</c:v>
                </c:pt>
                <c:pt idx="81">
                  <c:v>0.18393658668486801</c:v>
                </c:pt>
                <c:pt idx="82">
                  <c:v>8.9880318820497559E-2</c:v>
                </c:pt>
                <c:pt idx="83">
                  <c:v>0.1105235887901909</c:v>
                </c:pt>
                <c:pt idx="84">
                  <c:v>3.6488489267937699E-2</c:v>
                </c:pt>
                <c:pt idx="85">
                  <c:v>6.9210412803050042E-2</c:v>
                </c:pt>
                <c:pt idx="86">
                  <c:v>3.6444691262634027E-2</c:v>
                </c:pt>
                <c:pt idx="87">
                  <c:v>-9.4667462542691788E-2</c:v>
                </c:pt>
                <c:pt idx="88">
                  <c:v>-0.13805589115770073</c:v>
                </c:pt>
                <c:pt idx="89">
                  <c:v>-2.5258026567884454E-2</c:v>
                </c:pt>
                <c:pt idx="90">
                  <c:v>-8.9053869090211776E-2</c:v>
                </c:pt>
              </c:numCache>
            </c:numRef>
          </c:xVal>
          <c:yVal>
            <c:numRef>
              <c:f>data_regression!$D$10:$D$100</c:f>
              <c:numCache>
                <c:formatCode>0.00%</c:formatCode>
                <c:ptCount val="91"/>
                <c:pt idx="1">
                  <c:v>1.2244903666582484E-4</c:v>
                </c:pt>
                <c:pt idx="2">
                  <c:v>-1.824062252294722E-4</c:v>
                </c:pt>
                <c:pt idx="3">
                  <c:v>-3.0786767538066985E-5</c:v>
                </c:pt>
                <c:pt idx="4">
                  <c:v>-4.5164977571552458E-5</c:v>
                </c:pt>
                <c:pt idx="5">
                  <c:v>-1.7385741387561667E-5</c:v>
                </c:pt>
                <c:pt idx="6">
                  <c:v>-2.299470576231287E-5</c:v>
                </c:pt>
                <c:pt idx="7">
                  <c:v>3.942419181004252E-5</c:v>
                </c:pt>
                <c:pt idx="8">
                  <c:v>-5.0845704486455458E-6</c:v>
                </c:pt>
                <c:pt idx="9">
                  <c:v>-1.7178797777139625E-5</c:v>
                </c:pt>
                <c:pt idx="10">
                  <c:v>6.0200617388040803E-5</c:v>
                </c:pt>
                <c:pt idx="11">
                  <c:v>2.6430001476438593E-5</c:v>
                </c:pt>
                <c:pt idx="12">
                  <c:v>-6.0768145491107739E-5</c:v>
                </c:pt>
                <c:pt idx="13">
                  <c:v>1.2836599713336095E-5</c:v>
                </c:pt>
                <c:pt idx="14">
                  <c:v>-3.2085718622924319E-5</c:v>
                </c:pt>
                <c:pt idx="15">
                  <c:v>1.8707152582946897E-5</c:v>
                </c:pt>
                <c:pt idx="16">
                  <c:v>-2.1733700717202168E-5</c:v>
                </c:pt>
                <c:pt idx="17">
                  <c:v>-1.7745377990275697E-5</c:v>
                </c:pt>
                <c:pt idx="18">
                  <c:v>-2.6217109887586741E-5</c:v>
                </c:pt>
                <c:pt idx="19">
                  <c:v>-1.5342720904228815E-6</c:v>
                </c:pt>
                <c:pt idx="20">
                  <c:v>0</c:v>
                </c:pt>
                <c:pt idx="21">
                  <c:v>-1.7029809018861974E-2</c:v>
                </c:pt>
                <c:pt idx="22">
                  <c:v>-6.6402541174651782E-3</c:v>
                </c:pt>
                <c:pt idx="23">
                  <c:v>-4.1050682047441269E-3</c:v>
                </c:pt>
                <c:pt idx="24">
                  <c:v>-4.9016141443569633E-3</c:v>
                </c:pt>
                <c:pt idx="25">
                  <c:v>-5.6322809370981117E-3</c:v>
                </c:pt>
                <c:pt idx="26">
                  <c:v>-1.2990934847424357E-2</c:v>
                </c:pt>
                <c:pt idx="27">
                  <c:v>-1.3373190273255035E-2</c:v>
                </c:pt>
                <c:pt idx="28">
                  <c:v>-1.0335830053033407E-2</c:v>
                </c:pt>
                <c:pt idx="29">
                  <c:v>-1.5837665275359479E-2</c:v>
                </c:pt>
                <c:pt idx="30">
                  <c:v>-1.6568728318046157E-2</c:v>
                </c:pt>
                <c:pt idx="31">
                  <c:v>-3.7641025756847662E-2</c:v>
                </c:pt>
                <c:pt idx="32">
                  <c:v>-2.8495275293671903E-2</c:v>
                </c:pt>
                <c:pt idx="33">
                  <c:v>-1.7453642370816171E-2</c:v>
                </c:pt>
                <c:pt idx="34">
                  <c:v>3.6603817158481868E-4</c:v>
                </c:pt>
                <c:pt idx="35">
                  <c:v>-5.6349969465468172E-4</c:v>
                </c:pt>
                <c:pt idx="36">
                  <c:v>-9.8835048886391358E-4</c:v>
                </c:pt>
                <c:pt idx="37">
                  <c:v>1.8032112349909688E-4</c:v>
                </c:pt>
                <c:pt idx="38">
                  <c:v>-5.1386692996467957E-4</c:v>
                </c:pt>
                <c:pt idx="39">
                  <c:v>7.61035757744951E-6</c:v>
                </c:pt>
                <c:pt idx="40">
                  <c:v>-5.0126090862702844E-4</c:v>
                </c:pt>
                <c:pt idx="41">
                  <c:v>-8.1920688572595969E-3</c:v>
                </c:pt>
                <c:pt idx="42">
                  <c:v>-1.6544785409021573E-2</c:v>
                </c:pt>
                <c:pt idx="43">
                  <c:v>-1.1882019192774299E-2</c:v>
                </c:pt>
                <c:pt idx="44">
                  <c:v>-1.2197646810439448E-2</c:v>
                </c:pt>
                <c:pt idx="45">
                  <c:v>-1.2870337523324638E-2</c:v>
                </c:pt>
                <c:pt idx="46">
                  <c:v>-8.9451768253150012E-3</c:v>
                </c:pt>
                <c:pt idx="47">
                  <c:v>-7.6550958596785365E-3</c:v>
                </c:pt>
                <c:pt idx="48">
                  <c:v>3.2640120763160374E-3</c:v>
                </c:pt>
                <c:pt idx="49">
                  <c:v>3.3260220853658078E-3</c:v>
                </c:pt>
                <c:pt idx="50">
                  <c:v>-1.7126628562061735E-2</c:v>
                </c:pt>
                <c:pt idx="51">
                  <c:v>-3.3623707027903354E-3</c:v>
                </c:pt>
                <c:pt idx="52">
                  <c:v>-1.1018774077390384E-2</c:v>
                </c:pt>
                <c:pt idx="53">
                  <c:v>-4.773323697188761E-3</c:v>
                </c:pt>
                <c:pt idx="54">
                  <c:v>-5.7591514338502896E-3</c:v>
                </c:pt>
                <c:pt idx="55">
                  <c:v>2.0286486250087575E-3</c:v>
                </c:pt>
                <c:pt idx="56">
                  <c:v>2.0836912383343831E-2</c:v>
                </c:pt>
                <c:pt idx="57">
                  <c:v>-1.0781078357244973E-2</c:v>
                </c:pt>
                <c:pt idx="58">
                  <c:v>-2.8024283783215169E-3</c:v>
                </c:pt>
                <c:pt idx="59">
                  <c:v>1.4395286693684095E-2</c:v>
                </c:pt>
                <c:pt idx="60">
                  <c:v>-5.2752955503600554E-3</c:v>
                </c:pt>
                <c:pt idx="61">
                  <c:v>1.6001057021729232E-2</c:v>
                </c:pt>
                <c:pt idx="62">
                  <c:v>1.3609365173669823E-2</c:v>
                </c:pt>
                <c:pt idx="63">
                  <c:v>2.3167215361092133E-2</c:v>
                </c:pt>
                <c:pt idx="64">
                  <c:v>-1.2685632867535492E-3</c:v>
                </c:pt>
                <c:pt idx="65">
                  <c:v>2.012341529062996E-2</c:v>
                </c:pt>
                <c:pt idx="66">
                  <c:v>2.485171099804127E-2</c:v>
                </c:pt>
                <c:pt idx="67">
                  <c:v>7.8389086663486433E-3</c:v>
                </c:pt>
                <c:pt idx="68">
                  <c:v>-3.8867729439065624E-3</c:v>
                </c:pt>
                <c:pt idx="69">
                  <c:v>-2.8122932553463258E-2</c:v>
                </c:pt>
                <c:pt idx="70">
                  <c:v>-8.3311391924829007E-3</c:v>
                </c:pt>
                <c:pt idx="71">
                  <c:v>-4.0037130960398244E-2</c:v>
                </c:pt>
                <c:pt idx="72">
                  <c:v>3.7123033157821402E-3</c:v>
                </c:pt>
                <c:pt idx="73">
                  <c:v>6.4975870147489498E-2</c:v>
                </c:pt>
                <c:pt idx="74">
                  <c:v>1.5898143563754737E-2</c:v>
                </c:pt>
                <c:pt idx="75">
                  <c:v>-2.4839227616430315E-2</c:v>
                </c:pt>
                <c:pt idx="76">
                  <c:v>1.1027155912943258E-2</c:v>
                </c:pt>
                <c:pt idx="77">
                  <c:v>2.8268796549849193E-2</c:v>
                </c:pt>
                <c:pt idx="78">
                  <c:v>4.2382384945484101E-3</c:v>
                </c:pt>
                <c:pt idx="79">
                  <c:v>-9.4457933231383035E-3</c:v>
                </c:pt>
                <c:pt idx="80">
                  <c:v>1.5009858869866279E-2</c:v>
                </c:pt>
                <c:pt idx="81">
                  <c:v>-2.4118419249873912E-2</c:v>
                </c:pt>
                <c:pt idx="82">
                  <c:v>-4.3113669944776938E-2</c:v>
                </c:pt>
                <c:pt idx="83">
                  <c:v>-2.1647001583793232E-2</c:v>
                </c:pt>
                <c:pt idx="84">
                  <c:v>-3.4410180601318644E-3</c:v>
                </c:pt>
                <c:pt idx="85">
                  <c:v>1.6225269123491266E-3</c:v>
                </c:pt>
                <c:pt idx="86">
                  <c:v>-1.2199952409393342E-2</c:v>
                </c:pt>
                <c:pt idx="87">
                  <c:v>-6.8511963362007672E-3</c:v>
                </c:pt>
                <c:pt idx="88">
                  <c:v>4.023062874918526E-2</c:v>
                </c:pt>
                <c:pt idx="89">
                  <c:v>3.6202795708387053E-2</c:v>
                </c:pt>
                <c:pt idx="90">
                  <c:v>3.884834458041711E-2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62-324F-AA82-840B1ED7A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9583408"/>
        <c:axId val="589589648"/>
      </c:scatterChart>
      <c:valAx>
        <c:axId val="589583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USD/CHY FX rate % change</a:t>
                </a:r>
              </a:p>
            </c:rich>
          </c:tx>
          <c:layout>
            <c:manualLayout>
              <c:xMode val="edge"/>
              <c:yMode val="edge"/>
              <c:x val="0.21748804951004361"/>
              <c:y val="0.9402040872863816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89589648"/>
        <c:crosses val="autoZero"/>
        <c:crossBetween val="midCat"/>
      </c:valAx>
      <c:valAx>
        <c:axId val="5895896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Nasdaq % change</a:t>
                </a:r>
              </a:p>
            </c:rich>
          </c:tx>
          <c:layout>
            <c:manualLayout>
              <c:xMode val="edge"/>
              <c:yMode val="edge"/>
              <c:x val="1.7953787727914589E-2"/>
              <c:y val="0.4648753193537243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895834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68280</xdr:colOff>
      <xdr:row>0</xdr:row>
      <xdr:rowOff>31750</xdr:rowOff>
    </xdr:from>
    <xdr:to>
      <xdr:col>7</xdr:col>
      <xdr:colOff>13656</xdr:colOff>
      <xdr:row>26</xdr:row>
      <xdr:rowOff>108155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A699DE7-E2B0-FF42-A528-B8F94AE289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27312</xdr:colOff>
      <xdr:row>26</xdr:row>
      <xdr:rowOff>79887</xdr:rowOff>
    </xdr:from>
    <xdr:to>
      <xdr:col>6</xdr:col>
      <xdr:colOff>805699</xdr:colOff>
      <xdr:row>53</xdr:row>
      <xdr:rowOff>150216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32787EB-BEE8-A840-BB3C-0A773F4B95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805699</xdr:colOff>
      <xdr:row>26</xdr:row>
      <xdr:rowOff>83573</xdr:rowOff>
    </xdr:from>
    <xdr:to>
      <xdr:col>13</xdr:col>
      <xdr:colOff>792043</xdr:colOff>
      <xdr:row>53</xdr:row>
      <xdr:rowOff>54624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B58050F-30A0-D646-B92F-9417BAF4DB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44518</xdr:colOff>
      <xdr:row>0</xdr:row>
      <xdr:rowOff>60359</xdr:rowOff>
    </xdr:from>
    <xdr:to>
      <xdr:col>13</xdr:col>
      <xdr:colOff>805698</xdr:colOff>
      <xdr:row>26</xdr:row>
      <xdr:rowOff>136764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3047E4AD-81F5-604C-B2B6-C87063712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0"/>
  <sheetViews>
    <sheetView showGridLines="0" tabSelected="1" topLeftCell="B44" zoomScale="144" zoomScaleNormal="100" workbookViewId="0">
      <selection activeCell="F47" sqref="F47"/>
    </sheetView>
  </sheetViews>
  <sheetFormatPr baseColWidth="10" defaultRowHeight="13" x14ac:dyDescent="0.15"/>
  <cols>
    <col min="2" max="5" width="15.1640625" customWidth="1"/>
    <col min="6" max="6" width="15" customWidth="1"/>
    <col min="7" max="7" width="19.1640625" customWidth="1"/>
    <col min="8" max="8" width="18.5" bestFit="1" customWidth="1"/>
    <col min="9" max="9" width="16" bestFit="1" customWidth="1"/>
    <col min="10" max="10" width="6.6640625" hidden="1" customWidth="1"/>
    <col min="11" max="11" width="15" bestFit="1" customWidth="1"/>
    <col min="12" max="12" width="8" hidden="1" customWidth="1"/>
  </cols>
  <sheetData>
    <row r="1" spans="1:18" ht="18" x14ac:dyDescent="0.2">
      <c r="A1" s="39" t="s">
        <v>37</v>
      </c>
      <c r="J1" s="16" t="s">
        <v>25</v>
      </c>
    </row>
    <row r="2" spans="1:18" ht="18" x14ac:dyDescent="0.2">
      <c r="A2" s="39"/>
      <c r="J2" s="16"/>
    </row>
    <row r="3" spans="1:18" x14ac:dyDescent="0.15">
      <c r="A3" s="16" t="s">
        <v>34</v>
      </c>
      <c r="N3" s="15"/>
      <c r="O3" s="15"/>
      <c r="P3" s="15"/>
      <c r="Q3" s="15"/>
      <c r="R3" s="15"/>
    </row>
    <row r="4" spans="1:18" x14ac:dyDescent="0.15">
      <c r="A4" s="16"/>
      <c r="N4" s="15"/>
      <c r="O4" s="15"/>
      <c r="P4" s="15"/>
      <c r="Q4" s="15"/>
      <c r="R4" s="15"/>
    </row>
    <row r="5" spans="1:18" x14ac:dyDescent="0.15">
      <c r="A5" s="16" t="s">
        <v>35</v>
      </c>
      <c r="B5" s="14">
        <f>A10</f>
        <v>36617</v>
      </c>
      <c r="N5" s="15"/>
      <c r="O5" s="15"/>
      <c r="P5" s="15"/>
      <c r="Q5" s="15"/>
      <c r="R5" s="15"/>
    </row>
    <row r="6" spans="1:18" x14ac:dyDescent="0.15">
      <c r="A6" s="16" t="s">
        <v>36</v>
      </c>
      <c r="B6" s="14">
        <f>A100</f>
        <v>44835</v>
      </c>
      <c r="N6" s="15"/>
      <c r="O6" s="15"/>
      <c r="P6" s="15"/>
      <c r="Q6" s="15"/>
      <c r="R6" s="15"/>
    </row>
    <row r="7" spans="1:18" x14ac:dyDescent="0.15">
      <c r="A7" s="16"/>
      <c r="N7" s="15"/>
      <c r="O7" s="15"/>
      <c r="P7" s="15"/>
      <c r="Q7" s="15"/>
      <c r="R7" s="15"/>
    </row>
    <row r="8" spans="1:18" x14ac:dyDescent="0.15">
      <c r="B8" s="58" t="s">
        <v>32</v>
      </c>
      <c r="C8" s="59"/>
      <c r="D8" s="59"/>
      <c r="E8" s="59"/>
    </row>
    <row r="9" spans="1:18" x14ac:dyDescent="0.15">
      <c r="A9" s="40" t="s">
        <v>33</v>
      </c>
      <c r="B9" s="40" t="s">
        <v>38</v>
      </c>
      <c r="C9" s="40" t="s">
        <v>39</v>
      </c>
      <c r="D9" s="40" t="s">
        <v>20</v>
      </c>
      <c r="E9" s="40" t="s">
        <v>21</v>
      </c>
      <c r="F9" s="21"/>
      <c r="G9" s="31" t="s">
        <v>40</v>
      </c>
    </row>
    <row r="10" spans="1:18" x14ac:dyDescent="0.15">
      <c r="A10" s="14">
        <v>36617</v>
      </c>
      <c r="B10" s="8"/>
      <c r="C10" s="8"/>
      <c r="D10" s="8"/>
      <c r="E10" s="8"/>
      <c r="F10" s="8"/>
    </row>
    <row r="11" spans="1:18" x14ac:dyDescent="0.15">
      <c r="A11" s="14">
        <v>36708</v>
      </c>
      <c r="B11" s="11">
        <v>4.8436547405053876E-2</v>
      </c>
      <c r="C11" s="11">
        <v>-7.7930210754552032E-2</v>
      </c>
      <c r="D11" s="12">
        <v>1.2244903666582484E-4</v>
      </c>
      <c r="E11" s="11">
        <v>-8.1785714285714285E-4</v>
      </c>
      <c r="F11" s="11"/>
      <c r="H11" s="17"/>
      <c r="I11" s="10" t="s">
        <v>20</v>
      </c>
      <c r="J11" s="10" t="s">
        <v>16</v>
      </c>
      <c r="K11" s="10" t="s">
        <v>21</v>
      </c>
      <c r="L11" s="20" t="s">
        <v>23</v>
      </c>
    </row>
    <row r="12" spans="1:18" x14ac:dyDescent="0.15">
      <c r="A12" s="14">
        <v>36800</v>
      </c>
      <c r="B12" s="11">
        <v>-0.26207235523887795</v>
      </c>
      <c r="C12" s="11">
        <v>-0.10551101804203702</v>
      </c>
      <c r="D12" s="12">
        <v>-1.824062252294722E-4</v>
      </c>
      <c r="E12" s="11">
        <v>-3.7096774193548385E-4</v>
      </c>
      <c r="F12" s="11"/>
      <c r="H12" s="41" t="s">
        <v>42</v>
      </c>
      <c r="I12" s="18" cm="1">
        <f t="array" ref="I12:K16">LINEST(C11:C100,D11:E100,TRUE,TRUE)</f>
        <v>-0.23931662982569113</v>
      </c>
      <c r="J12" s="18">
        <v>-0.35319598627208976</v>
      </c>
      <c r="K12" s="18">
        <v>4.9240469261626315E-3</v>
      </c>
      <c r="L12" s="18"/>
    </row>
    <row r="13" spans="1:18" x14ac:dyDescent="0.15">
      <c r="A13" s="14">
        <v>36892</v>
      </c>
      <c r="B13" s="11">
        <v>-0.25061434162395541</v>
      </c>
      <c r="C13" s="11">
        <v>-0.11526323979412298</v>
      </c>
      <c r="D13" s="12">
        <v>-3.0786767538066985E-5</v>
      </c>
      <c r="E13" s="11">
        <v>1.1600806451612905E-3</v>
      </c>
      <c r="F13" s="11"/>
      <c r="H13" s="41" t="s">
        <v>43</v>
      </c>
      <c r="I13" s="18">
        <v>4.267192104831822</v>
      </c>
      <c r="J13" s="18">
        <v>0.57555264451110866</v>
      </c>
      <c r="K13" s="18">
        <v>1.6163919526617873E-2</v>
      </c>
      <c r="L13" s="18"/>
    </row>
    <row r="14" spans="1:18" x14ac:dyDescent="0.15">
      <c r="A14" s="14">
        <v>36982</v>
      </c>
      <c r="B14" s="11">
        <v>-0.12457515795616549</v>
      </c>
      <c r="C14" s="11">
        <v>1.8045512229726095E-2</v>
      </c>
      <c r="D14" s="12">
        <v>-4.5164977571552458E-5</v>
      </c>
      <c r="E14" s="11">
        <v>2.7111111111111108E-3</v>
      </c>
      <c r="F14" s="11"/>
      <c r="H14" t="s">
        <v>24</v>
      </c>
      <c r="I14" s="9">
        <v>4.324833861912885E-3</v>
      </c>
      <c r="J14" s="18">
        <v>8.8828079269935731E-2</v>
      </c>
      <c r="K14" s="43" t="e">
        <v>#N/A</v>
      </c>
      <c r="L14" s="18"/>
      <c r="N14" s="15"/>
      <c r="O14" s="15"/>
      <c r="P14" s="15"/>
      <c r="Q14" s="15"/>
      <c r="R14" s="15"/>
    </row>
    <row r="15" spans="1:18" x14ac:dyDescent="0.15">
      <c r="A15" s="14">
        <v>37073</v>
      </c>
      <c r="B15" s="11">
        <v>-0.10293295171681487</v>
      </c>
      <c r="C15" s="11">
        <v>-0.17528170333058538</v>
      </c>
      <c r="D15" s="12">
        <v>-1.7385741387561667E-5</v>
      </c>
      <c r="E15" s="11">
        <v>3.298770491803279E-3</v>
      </c>
      <c r="F15" s="11"/>
      <c r="I15" s="42">
        <v>0.18894743927671614</v>
      </c>
      <c r="J15" s="42">
        <v>87</v>
      </c>
      <c r="K15" s="42" t="e">
        <v>#N/A</v>
      </c>
      <c r="L15" s="18"/>
    </row>
    <row r="16" spans="1:18" x14ac:dyDescent="0.15">
      <c r="A16" s="14">
        <v>37165</v>
      </c>
      <c r="B16" s="11">
        <v>-2.6619911764793776E-2</v>
      </c>
      <c r="C16" s="11">
        <v>-7.4492641186125225E-2</v>
      </c>
      <c r="D16" s="12">
        <v>-2.299470576231287E-5</v>
      </c>
      <c r="E16" s="11">
        <v>4.7375000000000004E-3</v>
      </c>
      <c r="F16" s="11"/>
      <c r="I16" s="42">
        <v>2.9817522048747325E-3</v>
      </c>
      <c r="J16" s="42">
        <v>0.68646720701038078</v>
      </c>
      <c r="K16" s="42" t="e">
        <v>#N/A</v>
      </c>
      <c r="L16" s="18"/>
    </row>
    <row r="17" spans="1:17" x14ac:dyDescent="0.15">
      <c r="A17" s="14">
        <v>37257</v>
      </c>
      <c r="B17" s="11">
        <v>3.0121783847988512E-2</v>
      </c>
      <c r="C17" s="11">
        <v>1.0549831641422192E-2</v>
      </c>
      <c r="D17" s="12">
        <v>3.942419181004252E-5</v>
      </c>
      <c r="E17" s="11">
        <v>4.6966666666666667E-3</v>
      </c>
      <c r="F17" s="11"/>
      <c r="I17" s="18"/>
      <c r="J17" s="18"/>
      <c r="K17" s="18"/>
      <c r="L17" s="18"/>
    </row>
    <row r="18" spans="1:17" x14ac:dyDescent="0.15">
      <c r="A18" s="14">
        <v>37347</v>
      </c>
      <c r="B18" s="11">
        <v>-0.13453998940360615</v>
      </c>
      <c r="C18" s="11">
        <v>6.9951825105653356E-2</v>
      </c>
      <c r="D18" s="12">
        <v>-5.0845704486455458E-6</v>
      </c>
      <c r="E18" s="11">
        <v>4.6804687499999997E-3</v>
      </c>
      <c r="F18" s="11"/>
      <c r="H18" s="23" t="s">
        <v>26</v>
      </c>
      <c r="I18" s="28">
        <f>I12/I13</f>
        <v>-5.6082928526866277E-2</v>
      </c>
      <c r="J18" s="28">
        <f>J12/J13</f>
        <v>-0.61366408379915416</v>
      </c>
      <c r="K18" s="29">
        <f>K12/K13</f>
        <v>0.30463198718936801</v>
      </c>
      <c r="L18" s="29" t="e">
        <f>L12/L13</f>
        <v>#DIV/0!</v>
      </c>
    </row>
    <row r="19" spans="1:17" x14ac:dyDescent="0.15">
      <c r="A19" s="14">
        <v>37438</v>
      </c>
      <c r="B19" s="11">
        <v>-0.22822385360929653</v>
      </c>
      <c r="C19" s="11">
        <v>-0.14266155334843988</v>
      </c>
      <c r="D19" s="12">
        <v>-1.7178797777139625E-5</v>
      </c>
      <c r="E19" s="11">
        <v>5.0839843750000004E-3</v>
      </c>
      <c r="F19" s="11"/>
      <c r="H19" s="26" t="s">
        <v>27</v>
      </c>
      <c r="I19" s="36">
        <f>_xlfn.T.DIST.2T(ABS(I18),$J$15)</f>
        <v>0.95540434261644946</v>
      </c>
      <c r="J19" s="36">
        <f>_xlfn.T.DIST.2T(ABS(J18),$J$15)</f>
        <v>0.54103854014390529</v>
      </c>
      <c r="K19" s="37">
        <f>_xlfn.T.DIST.2T(ABS(K18),$J$15)</f>
        <v>0.76137397795599726</v>
      </c>
      <c r="L19" s="30" t="e">
        <f>_xlfn.T.DIST.2T(ABS(L18),$J$15)</f>
        <v>#DIV/0!</v>
      </c>
    </row>
    <row r="20" spans="1:17" x14ac:dyDescent="0.15">
      <c r="A20" s="14">
        <v>37530</v>
      </c>
      <c r="B20" s="11">
        <v>2.4041548611067578E-2</v>
      </c>
      <c r="C20" s="11">
        <v>-0.12055977330028002</v>
      </c>
      <c r="D20" s="12">
        <v>6.0200617388040803E-5</v>
      </c>
      <c r="E20" s="11">
        <v>5.2879032258064517E-3</v>
      </c>
      <c r="F20" s="11"/>
    </row>
    <row r="21" spans="1:17" x14ac:dyDescent="0.15">
      <c r="A21" s="14">
        <v>37622</v>
      </c>
      <c r="B21" s="11">
        <v>7.2987827985190983E-3</v>
      </c>
      <c r="C21" s="11">
        <v>-3.6005053034575803E-2</v>
      </c>
      <c r="D21" s="12">
        <v>2.6430001476438593E-5</v>
      </c>
      <c r="E21" s="11">
        <v>5.6774590163934423E-3</v>
      </c>
      <c r="F21" s="11"/>
      <c r="G21" s="31" t="s">
        <v>41</v>
      </c>
    </row>
    <row r="22" spans="1:17" x14ac:dyDescent="0.15">
      <c r="A22" s="14">
        <v>37712</v>
      </c>
      <c r="B22" s="11">
        <v>0.11863978675997208</v>
      </c>
      <c r="C22" s="11">
        <v>-1.3075907580840795E-2</v>
      </c>
      <c r="D22" s="12">
        <v>-6.0768145491107739E-5</v>
      </c>
      <c r="E22" s="11">
        <v>5.4976190476190481E-3</v>
      </c>
      <c r="F22" s="11"/>
      <c r="M22" s="15"/>
    </row>
    <row r="23" spans="1:17" x14ac:dyDescent="0.15">
      <c r="A23" s="14">
        <v>37803</v>
      </c>
      <c r="B23" s="11">
        <v>0.14828964019532584</v>
      </c>
      <c r="C23" s="11">
        <v>0.19029253532992912</v>
      </c>
      <c r="D23" s="12">
        <v>1.2836599713336095E-5</v>
      </c>
      <c r="E23" s="11">
        <v>6.3734374999999998E-3</v>
      </c>
      <c r="F23" s="11"/>
      <c r="H23" s="17"/>
      <c r="I23" s="10" t="s">
        <v>20</v>
      </c>
      <c r="J23" s="10" t="s">
        <v>16</v>
      </c>
      <c r="K23" s="10" t="s">
        <v>21</v>
      </c>
      <c r="L23" s="20" t="s">
        <v>23</v>
      </c>
    </row>
    <row r="24" spans="1:17" x14ac:dyDescent="0.15">
      <c r="A24" s="14">
        <v>37895</v>
      </c>
      <c r="B24" s="11">
        <v>9.1367170610033702E-2</v>
      </c>
      <c r="C24" s="11">
        <v>3.5782113692747169E-2</v>
      </c>
      <c r="D24" s="12">
        <v>-3.2085718622924319E-5</v>
      </c>
      <c r="E24" s="11">
        <v>6.072177419354838E-3</v>
      </c>
      <c r="F24" s="11"/>
      <c r="H24" s="41" t="s">
        <v>42</v>
      </c>
      <c r="I24" s="19" cm="1">
        <f t="array" ref="I24:K28">LINEST(B11:B100,D11:E100,TRUE,TRUE)</f>
        <v>4.8856995264168468</v>
      </c>
      <c r="J24" s="19">
        <v>-0.79551136422306179</v>
      </c>
      <c r="K24" s="19">
        <v>-4.6975397638178516E-3</v>
      </c>
      <c r="L24" s="19"/>
    </row>
    <row r="25" spans="1:17" x14ac:dyDescent="0.15">
      <c r="A25" s="14">
        <v>37987</v>
      </c>
      <c r="B25" s="11">
        <v>5.2741371709221989E-2</v>
      </c>
      <c r="C25" s="11">
        <v>5.5720218372649816E-2</v>
      </c>
      <c r="D25" s="12">
        <v>1.8707152582946897E-5</v>
      </c>
      <c r="E25" s="11">
        <v>5.8084677419354839E-3</v>
      </c>
      <c r="F25" s="11"/>
      <c r="H25" s="41" t="s">
        <v>43</v>
      </c>
      <c r="I25" s="19">
        <v>4.3636920814627791</v>
      </c>
      <c r="J25" s="19">
        <v>0.58856842054854508</v>
      </c>
      <c r="K25" s="19">
        <v>1.6529456820993979E-2</v>
      </c>
      <c r="L25" s="19"/>
      <c r="N25" s="15"/>
    </row>
    <row r="26" spans="1:17" x14ac:dyDescent="0.15">
      <c r="A26" s="14">
        <v>38078</v>
      </c>
      <c r="B26" s="11">
        <v>-2.6751950666131914E-2</v>
      </c>
      <c r="C26" s="11">
        <v>4.5586485895997932E-2</v>
      </c>
      <c r="D26" s="12">
        <v>-2.1733700717202168E-5</v>
      </c>
      <c r="E26" s="11">
        <v>5.3560483870967743E-3</v>
      </c>
      <c r="F26" s="11"/>
      <c r="H26" t="s">
        <v>24</v>
      </c>
      <c r="I26" s="33">
        <v>3.9889974683590367E-2</v>
      </c>
      <c r="J26" s="19">
        <v>9.0836872725476553E-2</v>
      </c>
      <c r="K26" s="43" t="e">
        <v>#N/A</v>
      </c>
      <c r="L26" s="19"/>
    </row>
    <row r="27" spans="1:17" x14ac:dyDescent="0.15">
      <c r="A27" s="14">
        <v>38169</v>
      </c>
      <c r="B27" s="11">
        <v>-5.8561678891718649E-2</v>
      </c>
      <c r="C27" s="11">
        <v>-3.3609120963571291E-2</v>
      </c>
      <c r="D27" s="12">
        <v>-1.7745377990275697E-5</v>
      </c>
      <c r="E27" s="11">
        <v>4.3621093750000001E-3</v>
      </c>
      <c r="F27" s="11"/>
      <c r="I27" s="43">
        <v>1.8073073428895103</v>
      </c>
      <c r="J27" s="19">
        <v>87</v>
      </c>
      <c r="K27" s="42" t="e">
        <v>#N/A</v>
      </c>
      <c r="L27" s="19"/>
      <c r="M27" s="15"/>
    </row>
    <row r="28" spans="1:17" x14ac:dyDescent="0.15">
      <c r="A28" s="14">
        <v>38261</v>
      </c>
      <c r="B28" s="11">
        <v>9.1644467546405664E-2</v>
      </c>
      <c r="C28" s="11">
        <v>-1.2138243485610649E-2</v>
      </c>
      <c r="D28" s="12">
        <v>-2.6217109887586741E-5</v>
      </c>
      <c r="E28" s="11">
        <v>3.3834677419354838E-3</v>
      </c>
      <c r="F28" s="11"/>
      <c r="I28" s="42">
        <v>2.9825405511597847E-2</v>
      </c>
      <c r="J28" s="19">
        <v>0.71786635784936503</v>
      </c>
      <c r="K28" s="42" t="e">
        <v>#N/A</v>
      </c>
      <c r="L28" s="19"/>
    </row>
    <row r="29" spans="1:17" x14ac:dyDescent="0.15">
      <c r="A29" s="14">
        <v>38353</v>
      </c>
      <c r="B29" s="11">
        <v>1.5806672939059914E-3</v>
      </c>
      <c r="C29" s="11">
        <v>5.1136624823421989E-2</v>
      </c>
      <c r="D29" s="12">
        <v>-1.5342720904228815E-6</v>
      </c>
      <c r="E29" s="11">
        <v>2.1217213114754097E-3</v>
      </c>
      <c r="F29" s="11"/>
      <c r="I29" s="42"/>
      <c r="J29" s="19"/>
      <c r="K29" s="19"/>
      <c r="L29" s="19"/>
    </row>
    <row r="30" spans="1:17" x14ac:dyDescent="0.15">
      <c r="A30" s="14">
        <v>38443</v>
      </c>
      <c r="B30" s="11">
        <v>-2.0554127458735211E-2</v>
      </c>
      <c r="C30" s="11">
        <v>-2.5671063009405897E-2</v>
      </c>
      <c r="D30" s="12">
        <v>0</v>
      </c>
      <c r="E30" s="11">
        <v>1.281640625E-3</v>
      </c>
      <c r="F30" s="11"/>
      <c r="H30" s="23" t="s">
        <v>26</v>
      </c>
      <c r="I30" s="24">
        <f>I24/I25</f>
        <v>1.11962517868105</v>
      </c>
      <c r="J30" s="24">
        <f>J24/J25</f>
        <v>-1.3516038857158632</v>
      </c>
      <c r="K30" s="25">
        <f>K24/K25</f>
        <v>-0.2841920224415076</v>
      </c>
      <c r="L30" s="25" t="e">
        <f>L24/L25</f>
        <v>#DIV/0!</v>
      </c>
      <c r="N30" s="15"/>
      <c r="O30" s="15"/>
      <c r="P30" s="15"/>
      <c r="Q30" s="15"/>
    </row>
    <row r="31" spans="1:17" x14ac:dyDescent="0.15">
      <c r="A31" s="14">
        <v>38534</v>
      </c>
      <c r="B31" s="11">
        <v>6.5521513838578307E-2</v>
      </c>
      <c r="C31" s="11">
        <v>8.4404231148155345E-2</v>
      </c>
      <c r="D31" s="12">
        <v>-1.7029809018861974E-2</v>
      </c>
      <c r="E31" s="11">
        <v>6.4296874999999999E-4</v>
      </c>
      <c r="F31" s="11"/>
      <c r="H31" s="26" t="s">
        <v>27</v>
      </c>
      <c r="I31" s="35">
        <f>_xlfn.T.DIST.2T(ABS(I30),$J$15)</f>
        <v>0.2659550535812148</v>
      </c>
      <c r="J31" s="35">
        <f>_xlfn.T.DIST.2T(ABS(J30),$J$15)</f>
        <v>0.18000593066241091</v>
      </c>
      <c r="K31" s="38">
        <f>_xlfn.T.DIST.2T(ABS(K30),$J$15)</f>
        <v>0.77693852387607731</v>
      </c>
      <c r="L31" s="27" t="e">
        <f>_xlfn.T.DIST.2T(ABS(L30),$J$15)</f>
        <v>#DIV/0!</v>
      </c>
    </row>
    <row r="32" spans="1:17" x14ac:dyDescent="0.15">
      <c r="A32" s="14">
        <v>38626</v>
      </c>
      <c r="B32" s="11">
        <v>1.3464660376732607E-2</v>
      </c>
      <c r="C32" s="11">
        <v>0.16418971808554358</v>
      </c>
      <c r="D32" s="12">
        <v>-6.6402541174651782E-3</v>
      </c>
      <c r="E32" s="11">
        <v>3.0901639344262295E-4</v>
      </c>
      <c r="F32" s="11"/>
    </row>
    <row r="33" spans="1:11" x14ac:dyDescent="0.15">
      <c r="A33" s="14">
        <v>38718</v>
      </c>
      <c r="B33" s="11">
        <v>4.9310568803471268E-2</v>
      </c>
      <c r="C33" s="11">
        <v>0.11159040014884472</v>
      </c>
      <c r="D33" s="12">
        <v>-4.1050682047441269E-3</v>
      </c>
      <c r="E33" s="11">
        <v>-6.8951612903225809E-5</v>
      </c>
      <c r="F33" s="11"/>
    </row>
    <row r="34" spans="1:11" x14ac:dyDescent="0.15">
      <c r="A34" s="14">
        <v>38808</v>
      </c>
      <c r="B34" s="11">
        <v>-2.3435668500261013E-2</v>
      </c>
      <c r="C34" s="11">
        <v>-3.531447460170535E-3</v>
      </c>
      <c r="D34" s="12">
        <v>-4.9016141443569633E-3</v>
      </c>
      <c r="E34" s="11">
        <v>1.8690476190476191E-4</v>
      </c>
      <c r="F34" s="11"/>
      <c r="G34" s="31" t="s">
        <v>29</v>
      </c>
      <c r="K34" s="22"/>
    </row>
    <row r="35" spans="1:11" x14ac:dyDescent="0.15">
      <c r="A35" s="14">
        <v>38899</v>
      </c>
      <c r="B35" s="11">
        <v>-4.3401440246315773E-2</v>
      </c>
      <c r="C35" s="11">
        <v>-3.2279921321700093E-2</v>
      </c>
      <c r="D35" s="12">
        <v>-5.6322809370981117E-3</v>
      </c>
      <c r="E35" s="11">
        <v>-8.8888888888888893E-5</v>
      </c>
      <c r="F35" s="11"/>
      <c r="K35" s="18"/>
    </row>
    <row r="36" spans="1:11" ht="18" customHeight="1" x14ac:dyDescent="0.15">
      <c r="A36" s="14">
        <v>38991</v>
      </c>
      <c r="B36" s="11">
        <v>0.10953775828991021</v>
      </c>
      <c r="C36" s="11">
        <v>5.2685233592384487E-2</v>
      </c>
      <c r="D36" s="12">
        <v>-1.2990934847424357E-2</v>
      </c>
      <c r="E36" s="11">
        <v>-2.6733870967741936E-4</v>
      </c>
      <c r="F36" s="11"/>
      <c r="G36" s="55" t="s">
        <v>28</v>
      </c>
      <c r="H36" s="56" t="s">
        <v>18</v>
      </c>
      <c r="I36" s="57" t="s">
        <v>48</v>
      </c>
      <c r="J36" s="57" t="s">
        <v>49</v>
      </c>
      <c r="K36" s="57" t="s">
        <v>50</v>
      </c>
    </row>
    <row r="37" spans="1:11" x14ac:dyDescent="0.15">
      <c r="A37" s="14">
        <v>39083</v>
      </c>
      <c r="B37" s="11">
        <v>2.2439437158575642E-2</v>
      </c>
      <c r="C37" s="11">
        <v>5.3207617402990251E-2</v>
      </c>
      <c r="D37" s="12">
        <v>-1.3373190273255035E-2</v>
      </c>
      <c r="E37" s="11">
        <v>-2.036290322580645E-4</v>
      </c>
      <c r="F37" s="11"/>
      <c r="G37" s="41" t="s">
        <v>44</v>
      </c>
      <c r="H37" s="11">
        <f>AVERAGE(B11:B100)*4</f>
        <v>4.7365331800998452E-2</v>
      </c>
      <c r="I37" s="34">
        <v>-0.14097727488745662</v>
      </c>
      <c r="J37" s="34">
        <v>0.12257082891145354</v>
      </c>
      <c r="K37" s="34">
        <v>-0.34821086566185583</v>
      </c>
    </row>
    <row r="38" spans="1:11" x14ac:dyDescent="0.15">
      <c r="A38" s="14">
        <v>39173</v>
      </c>
      <c r="B38" s="11">
        <v>4.4244631887420324E-2</v>
      </c>
      <c r="C38" s="11">
        <v>1.8005298206364265E-2</v>
      </c>
      <c r="D38" s="12">
        <v>-1.0335830053033407E-2</v>
      </c>
      <c r="E38" s="11">
        <v>1.05859375E-4</v>
      </c>
      <c r="F38" s="11"/>
      <c r="G38" s="41" t="s">
        <v>38</v>
      </c>
      <c r="H38" s="11">
        <f>AVERAGE(C11:C100)*4</f>
        <v>1.9074133751399987E-2</v>
      </c>
      <c r="I38" s="34">
        <v>4.5627835606224352</v>
      </c>
      <c r="J38" s="34">
        <v>-0.4024846168761918</v>
      </c>
      <c r="K38" s="34">
        <v>-0.81188095539504468</v>
      </c>
    </row>
    <row r="39" spans="1:11" x14ac:dyDescent="0.15">
      <c r="A39" s="14">
        <v>39264</v>
      </c>
      <c r="B39" s="11">
        <v>2.0661505343127193E-2</v>
      </c>
      <c r="C39" s="11">
        <v>-4.5330294252083854E-2</v>
      </c>
      <c r="D39" s="12">
        <v>-1.5837665275359479E-2</v>
      </c>
      <c r="E39" s="11">
        <v>8.6904761904761901E-4</v>
      </c>
      <c r="F39" s="11"/>
      <c r="G39" s="16" t="s">
        <v>31</v>
      </c>
      <c r="H39" s="33">
        <f>$H$43*H37+$H$44*H38</f>
        <v>3.0390612971239378E-2</v>
      </c>
      <c r="I39" s="32">
        <f>$H$43*I37+$H$44*I38</f>
        <v>2.6812792264184782</v>
      </c>
      <c r="J39" s="32">
        <f>$H$43*J37+$H$44*J38</f>
        <v>-0.19246243856113365</v>
      </c>
      <c r="K39" s="32">
        <f>$H$43*K37+$H$44*K38</f>
        <v>-0.62641291950176914</v>
      </c>
    </row>
    <row r="40" spans="1:11" x14ac:dyDescent="0.15">
      <c r="A40" s="14">
        <v>39356</v>
      </c>
      <c r="B40" s="11">
        <v>3.6910531182311128E-2</v>
      </c>
      <c r="C40" s="11">
        <v>-5.3064756726392291E-2</v>
      </c>
      <c r="D40" s="12">
        <v>-1.6568728318046157E-2</v>
      </c>
      <c r="E40" s="11">
        <v>1.9423387096774195E-3</v>
      </c>
      <c r="F40" s="11"/>
      <c r="G40" s="44" t="s">
        <v>30</v>
      </c>
      <c r="H40" s="45">
        <f>I43*H37+I44*H38</f>
        <v>1.9074117648200557E-2</v>
      </c>
      <c r="I40" s="46">
        <f>$I$43*I38+$I$44*I39</f>
        <v>2.6812792244848529</v>
      </c>
      <c r="J40" s="47">
        <f>0.5*J37+0.5*J38</f>
        <v>-0.13995689398236913</v>
      </c>
      <c r="K40" s="46">
        <f>$I$43*K38+$I$44*K39</f>
        <v>-0.62641319331204171</v>
      </c>
    </row>
    <row r="41" spans="1:11" x14ac:dyDescent="0.15">
      <c r="A41" s="14">
        <v>39448</v>
      </c>
      <c r="B41" s="11">
        <v>-0.14726694442986016</v>
      </c>
      <c r="C41" s="11">
        <v>-0.18797769546799112</v>
      </c>
      <c r="D41" s="12">
        <v>-3.7641025756847662E-2</v>
      </c>
      <c r="E41" s="11">
        <v>4.0897540983606557E-3</v>
      </c>
      <c r="F41" s="11"/>
    </row>
    <row r="42" spans="1:11" x14ac:dyDescent="0.15">
      <c r="A42" s="14">
        <v>39539</v>
      </c>
      <c r="B42" s="11">
        <v>3.826250375104466E-2</v>
      </c>
      <c r="C42" s="11">
        <v>3.8606845107032182E-2</v>
      </c>
      <c r="D42" s="12">
        <v>-2.8495275293671903E-2</v>
      </c>
      <c r="E42" s="11">
        <v>3.6628906249999999E-3</v>
      </c>
      <c r="F42" s="11"/>
      <c r="H42" s="31" t="s">
        <v>31</v>
      </c>
      <c r="I42" s="31" t="s">
        <v>30</v>
      </c>
    </row>
    <row r="43" spans="1:11" x14ac:dyDescent="0.15">
      <c r="A43" s="14">
        <v>39630</v>
      </c>
      <c r="B43" s="11">
        <v>-5.7133868776418704E-2</v>
      </c>
      <c r="C43" s="11">
        <v>-7.7702208729754391E-2</v>
      </c>
      <c r="D43" s="12">
        <v>-1.7453642370816171E-2</v>
      </c>
      <c r="E43" s="11">
        <v>3.7554687500000001E-3</v>
      </c>
      <c r="F43" s="11"/>
      <c r="G43" s="52" t="s">
        <v>45</v>
      </c>
      <c r="H43" s="48">
        <v>0.4</v>
      </c>
      <c r="I43" s="49">
        <v>-1.0793563109031977E-6</v>
      </c>
    </row>
    <row r="44" spans="1:11" x14ac:dyDescent="0.15">
      <c r="A44" s="14">
        <v>39722</v>
      </c>
      <c r="B44" s="11">
        <v>-0.35612813488416128</v>
      </c>
      <c r="C44" s="11">
        <v>-0.3818946107980748</v>
      </c>
      <c r="D44" s="12">
        <v>3.6603817158481868E-4</v>
      </c>
      <c r="E44" s="11">
        <v>5.0479838709677413E-3</v>
      </c>
      <c r="F44" s="11"/>
      <c r="G44" s="53" t="s">
        <v>46</v>
      </c>
      <c r="H44" s="35">
        <v>0.6</v>
      </c>
      <c r="I44" s="50">
        <v>1.0000018360398863</v>
      </c>
    </row>
    <row r="45" spans="1:11" x14ac:dyDescent="0.15">
      <c r="A45" s="14">
        <v>39814</v>
      </c>
      <c r="B45" s="11">
        <v>-7.8387338325296901E-2</v>
      </c>
      <c r="C45" s="11">
        <v>-9.5786535236968021E-2</v>
      </c>
      <c r="D45" s="12">
        <v>-5.6349969465468172E-4</v>
      </c>
      <c r="E45" s="11">
        <v>4.5799180327868857E-3</v>
      </c>
      <c r="F45" s="11"/>
      <c r="G45" s="54" t="s">
        <v>47</v>
      </c>
      <c r="H45" s="51">
        <f>SUM(H43:H44)</f>
        <v>1</v>
      </c>
      <c r="I45" s="51">
        <f>SUM(I43:I44)</f>
        <v>1.0000007566835754</v>
      </c>
    </row>
    <row r="46" spans="1:11" x14ac:dyDescent="0.15">
      <c r="A46" s="14">
        <v>39904</v>
      </c>
      <c r="B46" s="11">
        <v>0.15552856843587726</v>
      </c>
      <c r="C46" s="11">
        <v>0.160269635828968</v>
      </c>
      <c r="D46" s="12">
        <v>-9.8835048886391358E-4</v>
      </c>
      <c r="E46" s="11">
        <v>5.757936507936507E-3</v>
      </c>
      <c r="F46" s="11"/>
    </row>
    <row r="47" spans="1:11" x14ac:dyDescent="0.15">
      <c r="A47" s="14">
        <v>39995</v>
      </c>
      <c r="B47" s="11">
        <v>0.13500837157109064</v>
      </c>
      <c r="C47" s="11">
        <v>8.5150241013074834E-2</v>
      </c>
      <c r="D47" s="12">
        <v>1.8032112349909688E-4</v>
      </c>
      <c r="E47" s="11">
        <v>6.2195312500000002E-3</v>
      </c>
      <c r="F47" s="11"/>
    </row>
    <row r="48" spans="1:11" x14ac:dyDescent="0.15">
      <c r="A48" s="14">
        <v>40087</v>
      </c>
      <c r="B48" s="11">
        <v>8.6590750031806385E-2</v>
      </c>
      <c r="C48" s="11">
        <v>-1.5903352718817078E-2</v>
      </c>
      <c r="D48" s="12">
        <v>-5.1386692996467957E-4</v>
      </c>
      <c r="E48" s="11">
        <v>6.4653225806451612E-3</v>
      </c>
      <c r="F48" s="11"/>
    </row>
    <row r="49" spans="1:7" x14ac:dyDescent="0.15">
      <c r="A49" s="14">
        <v>40179</v>
      </c>
      <c r="B49" s="11">
        <v>5.2960943871835683E-2</v>
      </c>
      <c r="C49" s="11">
        <v>5.2942993371645895E-2</v>
      </c>
      <c r="D49" s="12">
        <v>7.61035757744951E-6</v>
      </c>
      <c r="E49" s="11">
        <v>7.0004098360655744E-3</v>
      </c>
      <c r="F49" s="11"/>
      <c r="G49" s="16"/>
    </row>
    <row r="50" spans="1:7" x14ac:dyDescent="0.15">
      <c r="A50" s="14">
        <v>40269</v>
      </c>
      <c r="B50" s="11">
        <v>2.6614387811839578E-2</v>
      </c>
      <c r="C50" s="11">
        <v>-1.584946385677995E-2</v>
      </c>
      <c r="D50" s="12">
        <v>-5.0126090862702844E-4</v>
      </c>
      <c r="E50" s="11">
        <v>6.5484374999999996E-3</v>
      </c>
      <c r="F50" s="11"/>
    </row>
    <row r="51" spans="1:7" x14ac:dyDescent="0.15">
      <c r="A51" s="14">
        <v>40360</v>
      </c>
      <c r="B51" s="11">
        <v>-4.569234839232892E-2</v>
      </c>
      <c r="C51" s="11">
        <v>-0.10057056509982343</v>
      </c>
      <c r="D51" s="12">
        <v>-8.1920688572595969E-3</v>
      </c>
      <c r="E51" s="11">
        <v>5.6144531249999992E-3</v>
      </c>
      <c r="F51" s="11"/>
    </row>
    <row r="52" spans="1:7" x14ac:dyDescent="0.15">
      <c r="A52" s="14">
        <v>40452</v>
      </c>
      <c r="B52" s="11">
        <v>0.12529960935394069</v>
      </c>
      <c r="C52" s="11">
        <v>5.0684213231215455E-2</v>
      </c>
      <c r="D52" s="12">
        <v>-1.6544785409021573E-2</v>
      </c>
      <c r="E52" s="11">
        <v>5.9782258064516123E-3</v>
      </c>
      <c r="F52" s="11"/>
    </row>
    <row r="53" spans="1:7" x14ac:dyDescent="0.15">
      <c r="A53" s="14">
        <v>40544</v>
      </c>
      <c r="B53" s="11">
        <v>7.7106686559740858E-2</v>
      </c>
      <c r="C53" s="11">
        <v>4.4011545696789681E-2</v>
      </c>
      <c r="D53" s="12">
        <v>-1.1882019192774299E-2</v>
      </c>
      <c r="E53" s="11">
        <v>6.9092741935483874E-3</v>
      </c>
      <c r="F53" s="11"/>
    </row>
    <row r="54" spans="1:7" x14ac:dyDescent="0.15">
      <c r="A54" s="14">
        <v>40634</v>
      </c>
      <c r="B54" s="11">
        <v>9.2591158033271184E-3</v>
      </c>
      <c r="C54" s="11">
        <v>-6.7977764246204511E-2</v>
      </c>
      <c r="D54" s="12">
        <v>-1.2197646810439448E-2</v>
      </c>
      <c r="E54" s="11">
        <v>6.5996031746031747E-3</v>
      </c>
      <c r="F54" s="11"/>
    </row>
    <row r="55" spans="1:7" x14ac:dyDescent="0.15">
      <c r="A55" s="14">
        <v>40725</v>
      </c>
      <c r="B55" s="11">
        <v>-5.8944622317099224E-2</v>
      </c>
      <c r="C55" s="11">
        <v>-3.8509532588819922E-2</v>
      </c>
      <c r="D55" s="12">
        <v>-1.2870337523324638E-2</v>
      </c>
      <c r="E55" s="11">
        <v>5.3374999999999994E-3</v>
      </c>
      <c r="F55" s="11"/>
    </row>
    <row r="56" spans="1:7" x14ac:dyDescent="0.15">
      <c r="A56" s="14">
        <v>40817</v>
      </c>
      <c r="B56" s="11">
        <v>-2.1976896858962296E-3</v>
      </c>
      <c r="C56" s="11">
        <v>-7.4719540349498237E-2</v>
      </c>
      <c r="D56" s="12">
        <v>-8.9451768253150012E-3</v>
      </c>
      <c r="E56" s="11">
        <v>4.4577868852459018E-3</v>
      </c>
      <c r="F56" s="11"/>
    </row>
    <row r="57" spans="1:7" x14ac:dyDescent="0.15">
      <c r="A57" s="14">
        <v>40909</v>
      </c>
      <c r="B57" s="11">
        <v>0.11132352570932989</v>
      </c>
      <c r="C57" s="11">
        <v>8.0004215942225718E-2</v>
      </c>
      <c r="D57" s="12">
        <v>-7.6550958596785365E-3</v>
      </c>
      <c r="E57" s="11">
        <v>4.3762096774193548E-3</v>
      </c>
      <c r="F57" s="11"/>
    </row>
    <row r="58" spans="1:7" x14ac:dyDescent="0.15">
      <c r="A58" s="14">
        <v>41000</v>
      </c>
      <c r="B58" s="11">
        <v>6.6153242052195659E-3</v>
      </c>
      <c r="C58" s="11">
        <v>-2.9351115281272728E-2</v>
      </c>
      <c r="D58" s="12">
        <v>3.2640120763160374E-3</v>
      </c>
      <c r="E58" s="11">
        <v>3.8406249999999999E-3</v>
      </c>
      <c r="F58" s="11"/>
    </row>
    <row r="59" spans="1:7" x14ac:dyDescent="0.15">
      <c r="A59" s="14">
        <v>41091</v>
      </c>
      <c r="B59" s="11">
        <v>3.3623450294669108E-2</v>
      </c>
      <c r="C59" s="11">
        <v>-1.5637371203382721E-2</v>
      </c>
      <c r="D59" s="12">
        <v>3.3260220853658078E-3</v>
      </c>
      <c r="E59" s="11">
        <v>3.4587301587301589E-3</v>
      </c>
      <c r="F59" s="11"/>
    </row>
    <row r="60" spans="1:7" x14ac:dyDescent="0.15">
      <c r="A60" s="14">
        <v>41183</v>
      </c>
      <c r="B60" s="11">
        <v>-8.2610157684667365E-3</v>
      </c>
      <c r="C60" s="11">
        <v>3.5612487985118076E-2</v>
      </c>
      <c r="D60" s="12">
        <v>-1.7126628562061735E-2</v>
      </c>
      <c r="E60" s="11">
        <v>3.5987704918032785E-3</v>
      </c>
      <c r="F60" s="11"/>
    </row>
    <row r="61" spans="1:7" x14ac:dyDescent="0.15">
      <c r="A61" s="14">
        <v>41275</v>
      </c>
      <c r="B61" s="11">
        <v>5.6576904865996321E-2</v>
      </c>
      <c r="C61" s="11">
        <v>0.21851394106563013</v>
      </c>
      <c r="D61" s="12">
        <v>-3.3623707027903354E-3</v>
      </c>
      <c r="E61" s="11">
        <v>4.2204166666666666E-3</v>
      </c>
      <c r="F61" s="11"/>
    </row>
    <row r="62" spans="1:7" x14ac:dyDescent="0.15">
      <c r="A62" s="14">
        <v>41365</v>
      </c>
      <c r="B62" s="11">
        <v>5.8581970194034966E-2</v>
      </c>
      <c r="C62" s="11">
        <v>0.17357283266351053</v>
      </c>
      <c r="D62" s="12">
        <v>-1.1018774077390384E-2</v>
      </c>
      <c r="E62" s="11">
        <v>4.2902343750000002E-3</v>
      </c>
      <c r="F62" s="11"/>
    </row>
    <row r="63" spans="1:7" x14ac:dyDescent="0.15">
      <c r="A63" s="14">
        <v>41456</v>
      </c>
      <c r="B63" s="11">
        <v>7.7906712340374468E-2</v>
      </c>
      <c r="C63" s="11">
        <v>3.5911010818095543E-2</v>
      </c>
      <c r="D63" s="12">
        <v>-4.773323697188761E-3</v>
      </c>
      <c r="E63" s="11">
        <v>5.8515625000000009E-3</v>
      </c>
      <c r="F63" s="11"/>
    </row>
    <row r="64" spans="1:7" x14ac:dyDescent="0.15">
      <c r="A64" s="14">
        <v>41548</v>
      </c>
      <c r="B64" s="11">
        <v>8.3275772574333967E-2</v>
      </c>
      <c r="C64" s="11">
        <v>5.6660408290933564E-2</v>
      </c>
      <c r="D64" s="12">
        <v>-5.7591514338502896E-3</v>
      </c>
      <c r="E64" s="11">
        <v>6.0423387096774197E-3</v>
      </c>
      <c r="F64" s="11"/>
    </row>
    <row r="65" spans="1:15" x14ac:dyDescent="0.15">
      <c r="A65" s="14">
        <v>41640</v>
      </c>
      <c r="B65" s="11">
        <v>6.2053352322675712E-2</v>
      </c>
      <c r="C65" s="11">
        <v>5.1295812818659945E-4</v>
      </c>
      <c r="D65" s="12">
        <v>2.0286486250087575E-3</v>
      </c>
      <c r="E65" s="11">
        <v>5.9766393442622946E-3</v>
      </c>
      <c r="F65" s="11"/>
    </row>
    <row r="66" spans="1:15" x14ac:dyDescent="0.15">
      <c r="A66" s="14">
        <v>41730</v>
      </c>
      <c r="B66" s="11">
        <v>-3.4732460054087456E-3</v>
      </c>
      <c r="C66" s="11">
        <v>-2.0523667077433309E-2</v>
      </c>
      <c r="D66" s="12">
        <v>2.0836912383343831E-2</v>
      </c>
      <c r="E66" s="11">
        <v>5.5035714285714289E-3</v>
      </c>
      <c r="F66" s="11"/>
    </row>
    <row r="67" spans="1:15" x14ac:dyDescent="0.15">
      <c r="A67" s="14">
        <v>41821</v>
      </c>
      <c r="B67" s="11">
        <v>6.6149555836962151E-2</v>
      </c>
      <c r="C67" s="11">
        <v>5.947684232422832E-2</v>
      </c>
      <c r="D67" s="12">
        <v>-1.0781078357244973E-2</v>
      </c>
      <c r="E67" s="11">
        <v>4.961328125E-3</v>
      </c>
      <c r="F67" s="11"/>
    </row>
    <row r="68" spans="1:15" x14ac:dyDescent="0.15">
      <c r="A68" s="14">
        <v>41913</v>
      </c>
      <c r="B68" s="11">
        <v>2.6025230780269745E-2</v>
      </c>
      <c r="C68" s="11">
        <v>6.8757667679374704E-2</v>
      </c>
      <c r="D68" s="12">
        <v>-2.8024283783215169E-3</v>
      </c>
      <c r="E68" s="11">
        <v>4.3483870967741933E-3</v>
      </c>
      <c r="F68" s="11"/>
    </row>
    <row r="69" spans="1:15" x14ac:dyDescent="0.15">
      <c r="A69" s="14">
        <v>42005</v>
      </c>
      <c r="B69" s="11">
        <v>4.7605211852075856E-2</v>
      </c>
      <c r="C69" s="11">
        <v>8.9840176775456734E-2</v>
      </c>
      <c r="D69" s="12">
        <v>1.4395286693684095E-2</v>
      </c>
      <c r="E69" s="11">
        <v>3.4106557377049178E-3</v>
      </c>
      <c r="F69" s="11"/>
    </row>
    <row r="70" spans="1:15" x14ac:dyDescent="0.15">
      <c r="A70" s="14">
        <v>42095</v>
      </c>
      <c r="B70" s="11">
        <v>4.1587676102892948E-2</v>
      </c>
      <c r="C70" s="11">
        <v>9.5775641903903599E-2</v>
      </c>
      <c r="D70" s="12">
        <v>-5.2752955503600554E-3</v>
      </c>
      <c r="E70" s="11">
        <v>3.8792968749999999E-3</v>
      </c>
      <c r="F70" s="11"/>
    </row>
    <row r="71" spans="1:15" x14ac:dyDescent="0.15">
      <c r="A71" s="14">
        <v>42186</v>
      </c>
      <c r="B71" s="11">
        <v>-2.1265368757800728E-2</v>
      </c>
      <c r="C71" s="11">
        <v>-2.9513174258711659E-2</v>
      </c>
      <c r="D71" s="12">
        <v>1.6001057021729232E-2</v>
      </c>
      <c r="E71" s="11">
        <v>3.8265624999999997E-3</v>
      </c>
      <c r="F71" s="11"/>
    </row>
    <row r="72" spans="1:15" x14ac:dyDescent="0.15">
      <c r="A72" s="14">
        <v>42278</v>
      </c>
      <c r="B72" s="11">
        <v>1.4877624087293205E-2</v>
      </c>
      <c r="C72" s="11">
        <v>-2.2817305876569296E-2</v>
      </c>
      <c r="D72" s="12">
        <v>1.3609365173669823E-2</v>
      </c>
      <c r="E72" s="11">
        <v>3.3806451612903225E-3</v>
      </c>
      <c r="F72" s="11"/>
    </row>
    <row r="73" spans="1:15" x14ac:dyDescent="0.15">
      <c r="A73" s="14">
        <v>42370</v>
      </c>
      <c r="B73" s="11">
        <v>-7.9926820822974254E-2</v>
      </c>
      <c r="C73" s="11">
        <v>-0.12236787533359304</v>
      </c>
      <c r="D73" s="12">
        <v>2.3167215361092133E-2</v>
      </c>
      <c r="E73" s="11">
        <v>2.6950819672131149E-3</v>
      </c>
      <c r="F73" s="11"/>
    </row>
    <row r="74" spans="1:15" x14ac:dyDescent="0.15">
      <c r="A74" s="14">
        <v>42461</v>
      </c>
      <c r="B74" s="11">
        <v>4.8955581601828446E-2</v>
      </c>
      <c r="C74" s="11">
        <v>-2.703106939423279E-2</v>
      </c>
      <c r="D74" s="12">
        <v>-1.2685632867535492E-3</v>
      </c>
      <c r="E74" s="11">
        <v>2.4472656249999998E-3</v>
      </c>
      <c r="F74" s="11"/>
    </row>
    <row r="75" spans="1:15" x14ac:dyDescent="0.15">
      <c r="A75" s="14">
        <v>42552</v>
      </c>
      <c r="B75" s="11">
        <v>6.4563555037780107E-2</v>
      </c>
      <c r="C75" s="11">
        <v>6.4557390731135294E-3</v>
      </c>
      <c r="D75" s="12">
        <v>2.012341529062996E-2</v>
      </c>
      <c r="E75" s="11">
        <v>2.090625E-3</v>
      </c>
      <c r="F75" s="11"/>
    </row>
    <row r="76" spans="1:15" x14ac:dyDescent="0.15">
      <c r="A76" s="14">
        <v>42644</v>
      </c>
      <c r="B76" s="11">
        <v>2.691339529304982E-2</v>
      </c>
      <c r="C76" s="11">
        <v>8.4336368605290729E-2</v>
      </c>
      <c r="D76" s="12">
        <v>2.485171099804127E-2</v>
      </c>
      <c r="E76" s="11">
        <v>2.8229508196721317E-3</v>
      </c>
      <c r="F76" s="11"/>
    </row>
    <row r="77" spans="1:15" x14ac:dyDescent="0.15">
      <c r="A77" s="14">
        <v>42736</v>
      </c>
      <c r="B77" s="11">
        <v>7.7247104195130992E-2</v>
      </c>
      <c r="C77" s="11">
        <v>6.955432118790876E-2</v>
      </c>
      <c r="D77" s="12">
        <v>7.8389086663486433E-3</v>
      </c>
      <c r="E77" s="11">
        <v>3.0056451612903222E-3</v>
      </c>
      <c r="F77" s="11"/>
      <c r="O77" s="16" t="s">
        <v>25</v>
      </c>
    </row>
    <row r="78" spans="1:15" x14ac:dyDescent="0.15">
      <c r="A78" s="14">
        <v>42826</v>
      </c>
      <c r="B78" s="11">
        <v>6.0722953706248244E-2</v>
      </c>
      <c r="C78" s="11">
        <v>1.420986040699403E-2</v>
      </c>
      <c r="D78" s="12">
        <v>-3.8867729439065624E-3</v>
      </c>
      <c r="E78" s="11">
        <v>2.4083333333333335E-3</v>
      </c>
      <c r="F78" s="11"/>
    </row>
    <row r="79" spans="1:15" x14ac:dyDescent="0.15">
      <c r="A79" s="14">
        <v>42917</v>
      </c>
      <c r="B79" s="11">
        <v>3.983112540320638E-2</v>
      </c>
      <c r="C79" s="11">
        <v>1.7902720752251116E-2</v>
      </c>
      <c r="D79" s="12">
        <v>-2.8122932553463258E-2</v>
      </c>
      <c r="E79" s="11">
        <v>2.1968253968253967E-3</v>
      </c>
      <c r="F79" s="11"/>
    </row>
    <row r="80" spans="1:15" x14ac:dyDescent="0.15">
      <c r="A80" s="14">
        <v>43009</v>
      </c>
      <c r="B80" s="11">
        <v>6.34110182703648E-2</v>
      </c>
      <c r="C80" s="11">
        <v>0.10991963857921698</v>
      </c>
      <c r="D80" s="12">
        <v>-8.3311391924829007E-3</v>
      </c>
      <c r="E80" s="11">
        <v>1.6927419354838711E-3</v>
      </c>
      <c r="F80" s="11"/>
    </row>
    <row r="81" spans="1:6" x14ac:dyDescent="0.15">
      <c r="A81" s="14">
        <v>43101</v>
      </c>
      <c r="B81" s="11">
        <v>7.0748778233664711E-2</v>
      </c>
      <c r="C81" s="11">
        <v>6.8061104678283288E-3</v>
      </c>
      <c r="D81" s="12">
        <v>-4.0037130960398244E-2</v>
      </c>
      <c r="E81" s="11">
        <v>1.4950819672131146E-3</v>
      </c>
      <c r="F81" s="11"/>
    </row>
    <row r="82" spans="1:6" x14ac:dyDescent="0.15">
      <c r="A82" s="14">
        <v>43191</v>
      </c>
      <c r="B82" s="11">
        <v>1.3975836036573036E-2</v>
      </c>
      <c r="C82" s="11">
        <v>6.548262056160453E-4</v>
      </c>
      <c r="D82" s="12">
        <v>3.7123033157821402E-3</v>
      </c>
      <c r="E82" s="11">
        <v>1.1089843749999999E-3</v>
      </c>
      <c r="F82" s="11"/>
    </row>
    <row r="83" spans="1:6" x14ac:dyDescent="0.15">
      <c r="A83" s="14">
        <v>43282</v>
      </c>
      <c r="B83" s="11">
        <v>6.8131393313955624E-2</v>
      </c>
      <c r="C83" s="11">
        <v>1.2291069212535283E-2</v>
      </c>
      <c r="D83" s="12">
        <v>6.4975870147489498E-2</v>
      </c>
      <c r="E83" s="11">
        <v>6.4484126984126994E-4</v>
      </c>
      <c r="F83" s="11"/>
    </row>
    <row r="84" spans="1:6" x14ac:dyDescent="0.15">
      <c r="A84" s="14">
        <v>43374</v>
      </c>
      <c r="B84" s="11">
        <v>-8.7461314438540522E-2</v>
      </c>
      <c r="C84" s="11">
        <v>-3.0828666390081371E-2</v>
      </c>
      <c r="D84" s="12">
        <v>1.5898143563754737E-2</v>
      </c>
      <c r="E84" s="11">
        <v>5.9590163934426235E-4</v>
      </c>
      <c r="F84" s="11"/>
    </row>
    <row r="85" spans="1:6" x14ac:dyDescent="0.15">
      <c r="A85" s="14">
        <v>43466</v>
      </c>
      <c r="B85" s="11">
        <v>1.7654033822557105E-2</v>
      </c>
      <c r="C85" s="11">
        <v>-4.3359390343829483E-2</v>
      </c>
      <c r="D85" s="12">
        <v>-2.4839227616430315E-2</v>
      </c>
      <c r="E85" s="11">
        <v>4.1967213114754096E-4</v>
      </c>
      <c r="F85" s="11"/>
    </row>
    <row r="86" spans="1:6" x14ac:dyDescent="0.15">
      <c r="A86" s="14">
        <v>43556</v>
      </c>
      <c r="B86" s="11">
        <v>7.0072655779640336E-2</v>
      </c>
      <c r="C86" s="11">
        <v>1.9374581297162876E-2</v>
      </c>
      <c r="D86" s="12">
        <v>1.1027155912943258E-2</v>
      </c>
      <c r="E86" s="11">
        <v>5.2738095238095235E-4</v>
      </c>
      <c r="F86" s="11"/>
    </row>
    <row r="87" spans="1:6" x14ac:dyDescent="0.15">
      <c r="A87" s="14">
        <v>43647</v>
      </c>
      <c r="B87" s="11">
        <v>2.393438614182887E-2</v>
      </c>
      <c r="C87" s="11">
        <v>-7.1768680507533654E-3</v>
      </c>
      <c r="D87" s="12">
        <v>2.8268796549849193E-2</v>
      </c>
      <c r="E87" s="11">
        <v>2.80078125E-4</v>
      </c>
      <c r="F87" s="11"/>
    </row>
    <row r="88" spans="1:6" x14ac:dyDescent="0.15">
      <c r="A88" s="14">
        <v>43739</v>
      </c>
      <c r="B88" s="11">
        <v>4.581932432829338E-2</v>
      </c>
      <c r="C88" s="11">
        <v>8.0253759344636688E-2</v>
      </c>
      <c r="D88" s="12">
        <v>4.2382384945484101E-3</v>
      </c>
      <c r="E88" s="11">
        <v>5.0201612903225806E-4</v>
      </c>
      <c r="F88" s="11"/>
    </row>
    <row r="89" spans="1:6" x14ac:dyDescent="0.15">
      <c r="A89" s="14">
        <v>43831</v>
      </c>
      <c r="B89" s="11">
        <v>3.787550830644254E-2</v>
      </c>
      <c r="C89" s="11">
        <v>-5.4981337318912658E-2</v>
      </c>
      <c r="D89" s="12">
        <v>-9.4457933231383035E-3</v>
      </c>
      <c r="E89" s="11">
        <v>7.0887096774193553E-4</v>
      </c>
      <c r="F89" s="11"/>
    </row>
    <row r="90" spans="1:6" x14ac:dyDescent="0.15">
      <c r="A90" s="14">
        <v>43922</v>
      </c>
      <c r="B90" s="11">
        <v>3.5750995447884397E-2</v>
      </c>
      <c r="C90" s="11">
        <v>-4.810097266100867E-2</v>
      </c>
      <c r="D90" s="12">
        <v>1.5009858869866279E-2</v>
      </c>
      <c r="E90" s="11">
        <v>1.2349206349206348E-3</v>
      </c>
      <c r="F90" s="11"/>
    </row>
    <row r="91" spans="1:6" x14ac:dyDescent="0.15">
      <c r="A91" s="14">
        <v>44013</v>
      </c>
      <c r="B91" s="11">
        <v>0.18393658668486801</v>
      </c>
      <c r="C91" s="11">
        <v>9.7196616188952326E-2</v>
      </c>
      <c r="D91" s="12">
        <v>-2.4118419249873912E-2</v>
      </c>
      <c r="E91" s="11">
        <v>1.27421875E-3</v>
      </c>
      <c r="F91" s="11"/>
    </row>
    <row r="92" spans="1:6" x14ac:dyDescent="0.15">
      <c r="A92" s="14">
        <v>44105</v>
      </c>
      <c r="B92" s="11">
        <v>8.9880318820497559E-2</v>
      </c>
      <c r="C92" s="11">
        <v>9.5209255464911088E-2</v>
      </c>
      <c r="D92" s="12">
        <v>-4.3113669944776938E-2</v>
      </c>
      <c r="E92" s="11">
        <v>1.7870967741935484E-3</v>
      </c>
      <c r="F92" s="11"/>
    </row>
    <row r="93" spans="1:6" x14ac:dyDescent="0.15">
      <c r="A93" s="14">
        <v>44197</v>
      </c>
      <c r="B93" s="11">
        <v>0.1105235887901909</v>
      </c>
      <c r="C93" s="11">
        <v>0.14073165803320503</v>
      </c>
      <c r="D93" s="12">
        <v>-2.1647001583793232E-2</v>
      </c>
      <c r="E93" s="11">
        <v>3.0094262295081971E-3</v>
      </c>
      <c r="F93" s="11"/>
    </row>
    <row r="94" spans="1:6" x14ac:dyDescent="0.15">
      <c r="A94" s="14">
        <v>44287</v>
      </c>
      <c r="B94" s="11">
        <v>3.6488489267937699E-2</v>
      </c>
      <c r="C94" s="11">
        <v>-6.1275584501277241E-4</v>
      </c>
      <c r="D94" s="12">
        <v>-3.4410180601318644E-3</v>
      </c>
      <c r="E94" s="11">
        <v>3.5414062499999998E-3</v>
      </c>
      <c r="F94" s="11"/>
    </row>
    <row r="95" spans="1:6" x14ac:dyDescent="0.15">
      <c r="A95" s="14">
        <v>44378</v>
      </c>
      <c r="B95" s="11">
        <v>6.9210412803050042E-2</v>
      </c>
      <c r="C95" s="11">
        <v>-1.49450121884543E-2</v>
      </c>
      <c r="D95" s="12">
        <v>1.6225269123491266E-3</v>
      </c>
      <c r="E95" s="11">
        <v>2.7476562500000001E-3</v>
      </c>
      <c r="F95" s="11"/>
    </row>
    <row r="96" spans="1:6" x14ac:dyDescent="0.15">
      <c r="A96" s="14">
        <v>44470</v>
      </c>
      <c r="B96" s="11">
        <v>3.6444691262634027E-2</v>
      </c>
      <c r="C96" s="11">
        <v>8.9285746493589849E-3</v>
      </c>
      <c r="D96" s="12">
        <v>-1.2199952409393342E-2</v>
      </c>
      <c r="E96" s="11">
        <v>2.5040322580645162E-3</v>
      </c>
      <c r="F96" s="11"/>
    </row>
    <row r="97" spans="1:6" x14ac:dyDescent="0.15">
      <c r="A97" s="14">
        <v>44562</v>
      </c>
      <c r="B97" s="11">
        <v>-9.4667462542691788E-2</v>
      </c>
      <c r="C97" s="11">
        <v>-5.9115647365105987E-2</v>
      </c>
      <c r="D97" s="12">
        <v>-6.8511963362007672E-3</v>
      </c>
      <c r="E97" s="11">
        <v>1.2165322580645161E-3</v>
      </c>
      <c r="F97" s="11"/>
    </row>
    <row r="98" spans="1:6" x14ac:dyDescent="0.15">
      <c r="A98" s="14">
        <v>44652</v>
      </c>
      <c r="B98" s="11">
        <v>-0.13805589115770073</v>
      </c>
      <c r="C98" s="11">
        <v>-9.8048227875415072E-3</v>
      </c>
      <c r="D98" s="12">
        <v>4.023062874918526E-2</v>
      </c>
      <c r="E98" s="11">
        <v>5.3024193548387101E-4</v>
      </c>
      <c r="F98" s="11"/>
    </row>
    <row r="99" spans="1:6" x14ac:dyDescent="0.15">
      <c r="A99" s="14">
        <v>44743</v>
      </c>
      <c r="B99" s="11">
        <v>-2.5258026567884454E-2</v>
      </c>
      <c r="C99" s="11">
        <v>2.6391219268489984E-2</v>
      </c>
      <c r="D99" s="12">
        <v>3.6202795708387053E-2</v>
      </c>
      <c r="E99" s="11">
        <v>-7.0273437499999991E-4</v>
      </c>
      <c r="F99" s="11"/>
    </row>
    <row r="100" spans="1:6" x14ac:dyDescent="0.15">
      <c r="A100" s="14">
        <v>44835</v>
      </c>
      <c r="B100" s="11">
        <v>-8.9053869090211776E-2</v>
      </c>
      <c r="C100" s="11">
        <v>-9.0353447730712085E-3</v>
      </c>
      <c r="D100" s="12">
        <v>3.884834458041711E-2</v>
      </c>
      <c r="E100" s="11">
        <v>-1.4016393442622952E-3</v>
      </c>
      <c r="F100" s="11"/>
    </row>
  </sheetData>
  <mergeCells count="1">
    <mergeCell ref="B8:E8"/>
  </mergeCells>
  <conditionalFormatting sqref="I31:L31">
    <cfRule type="cellIs" dxfId="2" priority="3" stopIfTrue="1" operator="greaterThan">
      <formula>0.1</formula>
    </cfRule>
  </conditionalFormatting>
  <conditionalFormatting sqref="I20:L20">
    <cfRule type="cellIs" dxfId="1" priority="2" stopIfTrue="1" operator="greaterThan">
      <formula>0.1</formula>
    </cfRule>
  </conditionalFormatting>
  <conditionalFormatting sqref="I19:L19">
    <cfRule type="cellIs" dxfId="0" priority="1" stopIfTrue="1" operator="greaterThan">
      <formula>0.1</formula>
    </cfRule>
  </conditionalFormatting>
  <pageMargins left="0.7" right="0.7" top="0.75" bottom="0.75" header="0.3" footer="0.3"/>
  <ignoredErrors>
    <ignoredError sqref="J40" formula="1"/>
    <ignoredError sqref="K26:K28 K14:K16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view="pageBreakPreview" zoomScale="137" zoomScaleNormal="100" workbookViewId="0">
      <selection activeCell="O10" sqref="O10"/>
    </sheetView>
  </sheetViews>
  <sheetFormatPr baseColWidth="10" defaultRowHeight="13" x14ac:dyDescent="0.15"/>
  <sheetData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3"/>
  <sheetViews>
    <sheetView workbookViewId="0">
      <selection activeCell="F36" sqref="F36"/>
    </sheetView>
  </sheetViews>
  <sheetFormatPr baseColWidth="10" defaultRowHeight="13" x14ac:dyDescent="0.15"/>
  <cols>
    <col min="1" max="256" width="20.6640625" customWidth="1"/>
  </cols>
  <sheetData>
    <row r="1" spans="1:3" x14ac:dyDescent="0.15">
      <c r="A1" t="s">
        <v>0</v>
      </c>
    </row>
    <row r="2" spans="1:3" x14ac:dyDescent="0.15">
      <c r="A2" t="s">
        <v>1</v>
      </c>
    </row>
    <row r="3" spans="1:3" x14ac:dyDescent="0.15">
      <c r="A3" t="s">
        <v>2</v>
      </c>
    </row>
    <row r="4" spans="1:3" x14ac:dyDescent="0.15">
      <c r="A4" t="s">
        <v>3</v>
      </c>
    </row>
    <row r="5" spans="1:3" x14ac:dyDescent="0.15">
      <c r="A5" t="s">
        <v>4</v>
      </c>
    </row>
    <row r="6" spans="1:3" x14ac:dyDescent="0.15">
      <c r="A6" t="s">
        <v>5</v>
      </c>
    </row>
    <row r="8" spans="1:3" x14ac:dyDescent="0.15">
      <c r="A8" t="s">
        <v>12</v>
      </c>
      <c r="B8" t="s">
        <v>13</v>
      </c>
    </row>
    <row r="10" spans="1:3" x14ac:dyDescent="0.15">
      <c r="A10" t="s">
        <v>8</v>
      </c>
    </row>
    <row r="11" spans="1:3" x14ac:dyDescent="0.15">
      <c r="A11" s="10" t="s">
        <v>9</v>
      </c>
      <c r="B11" s="10" t="s">
        <v>12</v>
      </c>
      <c r="C11" s="10" t="s">
        <v>19</v>
      </c>
    </row>
    <row r="12" spans="1:3" x14ac:dyDescent="0.15">
      <c r="A12" s="1">
        <v>36526</v>
      </c>
      <c r="B12" s="3">
        <v>4427.8734920634924</v>
      </c>
    </row>
    <row r="13" spans="1:3" x14ac:dyDescent="0.15">
      <c r="A13" s="1">
        <v>36617</v>
      </c>
      <c r="B13" s="3">
        <v>3747.2185714285715</v>
      </c>
      <c r="C13" s="11">
        <f>LN(B13/B12)</f>
        <v>-0.16690559395309273</v>
      </c>
    </row>
    <row r="14" spans="1:3" x14ac:dyDescent="0.15">
      <c r="A14" s="1">
        <v>36708</v>
      </c>
      <c r="B14" s="3">
        <v>3933.1884126984128</v>
      </c>
      <c r="C14" s="11">
        <f t="shared" ref="C14:C77" si="0">LN(B14/B13)</f>
        <v>4.8436547405053876E-2</v>
      </c>
    </row>
    <row r="15" spans="1:3" x14ac:dyDescent="0.15">
      <c r="A15" s="1">
        <v>36800</v>
      </c>
      <c r="B15" s="3">
        <v>3026.4128571428573</v>
      </c>
      <c r="C15" s="11">
        <f t="shared" si="0"/>
        <v>-0.26207235523887795</v>
      </c>
    </row>
    <row r="16" spans="1:3" x14ac:dyDescent="0.15">
      <c r="A16" s="1">
        <v>36892</v>
      </c>
      <c r="B16" s="3">
        <v>2355.5251612903226</v>
      </c>
      <c r="C16" s="11">
        <f t="shared" si="0"/>
        <v>-0.25061434162395541</v>
      </c>
    </row>
    <row r="17" spans="1:3" x14ac:dyDescent="0.15">
      <c r="A17" s="1">
        <v>36982</v>
      </c>
      <c r="B17" s="3">
        <v>2079.6269841269841</v>
      </c>
      <c r="C17" s="11">
        <f t="shared" si="0"/>
        <v>-0.12457515795616549</v>
      </c>
    </row>
    <row r="18" spans="1:3" x14ac:dyDescent="0.15">
      <c r="A18" s="1">
        <v>37073</v>
      </c>
      <c r="B18" s="3">
        <v>1876.2133898305085</v>
      </c>
      <c r="C18" s="11">
        <f t="shared" si="0"/>
        <v>-0.10293295171681487</v>
      </c>
    </row>
    <row r="19" spans="1:3" x14ac:dyDescent="0.15">
      <c r="A19" s="1">
        <v>37165</v>
      </c>
      <c r="B19" s="3">
        <v>1826.9276562499999</v>
      </c>
      <c r="C19" s="11">
        <f t="shared" si="0"/>
        <v>-2.6619911764793776E-2</v>
      </c>
    </row>
    <row r="20" spans="1:3" x14ac:dyDescent="0.15">
      <c r="A20" s="1">
        <v>37257</v>
      </c>
      <c r="B20" s="3">
        <v>1882.7951666666668</v>
      </c>
      <c r="C20" s="11">
        <f t="shared" si="0"/>
        <v>3.0121783847988512E-2</v>
      </c>
    </row>
    <row r="21" spans="1:3" x14ac:dyDescent="0.15">
      <c r="A21" s="1">
        <v>37347</v>
      </c>
      <c r="B21" s="3">
        <v>1645.7850000000001</v>
      </c>
      <c r="C21" s="11">
        <f t="shared" si="0"/>
        <v>-0.13453998940360615</v>
      </c>
    </row>
    <row r="22" spans="1:3" x14ac:dyDescent="0.15">
      <c r="A22" s="1">
        <v>37438</v>
      </c>
      <c r="B22" s="3">
        <v>1309.95609375</v>
      </c>
      <c r="C22" s="11">
        <f t="shared" si="0"/>
        <v>-0.22822385360929653</v>
      </c>
    </row>
    <row r="23" spans="1:3" x14ac:dyDescent="0.15">
      <c r="A23" s="1">
        <v>37530</v>
      </c>
      <c r="B23" s="3">
        <v>1341.83109375</v>
      </c>
      <c r="C23" s="11">
        <f t="shared" si="0"/>
        <v>2.4041548611067578E-2</v>
      </c>
    </row>
    <row r="24" spans="1:3" x14ac:dyDescent="0.15">
      <c r="A24" s="1">
        <v>37622</v>
      </c>
      <c r="B24" s="3">
        <v>1351.6606557377049</v>
      </c>
      <c r="C24" s="11">
        <f t="shared" si="0"/>
        <v>7.2987827985190983E-3</v>
      </c>
    </row>
    <row r="25" spans="1:3" x14ac:dyDescent="0.15">
      <c r="A25" s="1">
        <v>37712</v>
      </c>
      <c r="B25" s="3">
        <v>1521.9215873015874</v>
      </c>
      <c r="C25" s="11">
        <f t="shared" si="0"/>
        <v>0.11863978675997208</v>
      </c>
    </row>
    <row r="26" spans="1:3" x14ac:dyDescent="0.15">
      <c r="A26" s="1">
        <v>37803</v>
      </c>
      <c r="B26" s="3">
        <v>1765.1989062499999</v>
      </c>
      <c r="C26" s="11">
        <f t="shared" si="0"/>
        <v>0.14828964019532584</v>
      </c>
    </row>
    <row r="27" spans="1:3" x14ac:dyDescent="0.15">
      <c r="A27" s="1">
        <v>37895</v>
      </c>
      <c r="B27" s="3">
        <v>1934.07765625</v>
      </c>
      <c r="C27" s="11">
        <f t="shared" si="0"/>
        <v>9.1367170610033702E-2</v>
      </c>
    </row>
    <row r="28" spans="1:3" x14ac:dyDescent="0.15">
      <c r="A28" s="1">
        <v>37987</v>
      </c>
      <c r="B28" s="3">
        <v>2038.8214516129033</v>
      </c>
      <c r="C28" s="11">
        <f t="shared" si="0"/>
        <v>5.2741371709221989E-2</v>
      </c>
    </row>
    <row r="29" spans="1:3" x14ac:dyDescent="0.15">
      <c r="A29" s="1">
        <v>38078</v>
      </c>
      <c r="B29" s="3">
        <v>1985.0020967741937</v>
      </c>
      <c r="C29" s="11">
        <f t="shared" si="0"/>
        <v>-2.6751950666131914E-2</v>
      </c>
    </row>
    <row r="30" spans="1:3" x14ac:dyDescent="0.15">
      <c r="A30" s="1">
        <v>38169</v>
      </c>
      <c r="B30" s="3">
        <v>1872.0953125000001</v>
      </c>
      <c r="C30" s="11">
        <f t="shared" si="0"/>
        <v>-5.8561678891718649E-2</v>
      </c>
    </row>
    <row r="31" spans="1:3" x14ac:dyDescent="0.15">
      <c r="A31" s="1">
        <v>38261</v>
      </c>
      <c r="B31" s="3">
        <v>2051.7698437499998</v>
      </c>
      <c r="C31" s="11">
        <f t="shared" si="0"/>
        <v>9.1644467546405664E-2</v>
      </c>
    </row>
    <row r="32" spans="1:3" x14ac:dyDescent="0.15">
      <c r="A32" s="1">
        <v>38353</v>
      </c>
      <c r="B32" s="3">
        <v>2055.0155737704918</v>
      </c>
      <c r="C32" s="11">
        <f t="shared" si="0"/>
        <v>1.5806672939059914E-3</v>
      </c>
    </row>
    <row r="33" spans="1:3" x14ac:dyDescent="0.15">
      <c r="A33" s="1">
        <v>38443</v>
      </c>
      <c r="B33" s="3">
        <v>2013.2076562499999</v>
      </c>
      <c r="C33" s="11">
        <f t="shared" si="0"/>
        <v>-2.0554127458735211E-2</v>
      </c>
    </row>
    <row r="34" spans="1:3" x14ac:dyDescent="0.15">
      <c r="A34" s="1">
        <v>38534</v>
      </c>
      <c r="B34" s="3">
        <v>2149.5334375000002</v>
      </c>
      <c r="C34" s="11">
        <f t="shared" si="0"/>
        <v>6.5521513838578307E-2</v>
      </c>
    </row>
    <row r="35" spans="1:3" x14ac:dyDescent="0.15">
      <c r="A35" s="1">
        <v>38626</v>
      </c>
      <c r="B35" s="3">
        <v>2178.6719047619049</v>
      </c>
      <c r="C35" s="11">
        <f t="shared" si="0"/>
        <v>1.3464660376732607E-2</v>
      </c>
    </row>
    <row r="36" spans="1:3" x14ac:dyDescent="0.15">
      <c r="A36" s="1">
        <v>38718</v>
      </c>
      <c r="B36" s="3">
        <v>2288.7962903225807</v>
      </c>
      <c r="C36" s="11">
        <f t="shared" si="0"/>
        <v>4.9310568803471268E-2</v>
      </c>
    </row>
    <row r="37" spans="1:3" x14ac:dyDescent="0.15">
      <c r="A37" s="1">
        <v>38808</v>
      </c>
      <c r="B37" s="3">
        <v>2235.7804761904763</v>
      </c>
      <c r="C37" s="11">
        <f t="shared" si="0"/>
        <v>-2.3435668500261013E-2</v>
      </c>
    </row>
    <row r="38" spans="1:3" x14ac:dyDescent="0.15">
      <c r="A38" s="1">
        <v>38899</v>
      </c>
      <c r="B38" s="3">
        <v>2140.8200000000002</v>
      </c>
      <c r="C38" s="11">
        <f t="shared" si="0"/>
        <v>-4.3401440246315773E-2</v>
      </c>
    </row>
    <row r="39" spans="1:3" x14ac:dyDescent="0.15">
      <c r="A39" s="1">
        <v>38991</v>
      </c>
      <c r="B39" s="3">
        <v>2388.6460317460319</v>
      </c>
      <c r="C39" s="11">
        <f t="shared" si="0"/>
        <v>0.10953775828991021</v>
      </c>
    </row>
    <row r="40" spans="1:3" x14ac:dyDescent="0.15">
      <c r="A40" s="1">
        <v>39083</v>
      </c>
      <c r="B40" s="3">
        <v>2442.8518032786887</v>
      </c>
      <c r="C40" s="11">
        <f t="shared" si="0"/>
        <v>2.2439437158575642E-2</v>
      </c>
    </row>
    <row r="41" spans="1:3" x14ac:dyDescent="0.15">
      <c r="A41" s="1">
        <v>39173</v>
      </c>
      <c r="B41" s="3">
        <v>2553.3615873015874</v>
      </c>
      <c r="C41" s="11">
        <f t="shared" si="0"/>
        <v>4.4244631887420324E-2</v>
      </c>
    </row>
    <row r="42" spans="1:3" x14ac:dyDescent="0.15">
      <c r="A42" s="1">
        <v>39264</v>
      </c>
      <c r="B42" s="3">
        <v>2606.6666666666665</v>
      </c>
      <c r="C42" s="11">
        <f t="shared" si="0"/>
        <v>2.0661505343127193E-2</v>
      </c>
    </row>
    <row r="43" spans="1:3" x14ac:dyDescent="0.15">
      <c r="A43" s="1">
        <v>39356</v>
      </c>
      <c r="B43" s="3">
        <v>2704.6778125000001</v>
      </c>
      <c r="C43" s="11">
        <f t="shared" si="0"/>
        <v>3.6910531182311128E-2</v>
      </c>
    </row>
    <row r="44" spans="1:3" x14ac:dyDescent="0.15">
      <c r="A44" s="1">
        <v>39448</v>
      </c>
      <c r="B44" s="3">
        <v>2334.3088524590162</v>
      </c>
      <c r="C44" s="11">
        <f t="shared" si="0"/>
        <v>-0.14726694442986016</v>
      </c>
    </row>
    <row r="45" spans="1:3" x14ac:dyDescent="0.15">
      <c r="A45" s="1">
        <v>39539</v>
      </c>
      <c r="B45" s="3">
        <v>2425.3560937500001</v>
      </c>
      <c r="C45" s="11">
        <f t="shared" si="0"/>
        <v>3.826250375104466E-2</v>
      </c>
    </row>
    <row r="46" spans="1:3" x14ac:dyDescent="0.15">
      <c r="A46" s="1">
        <v>39630</v>
      </c>
      <c r="B46" s="3">
        <v>2290.6703124999999</v>
      </c>
      <c r="C46" s="11">
        <f t="shared" si="0"/>
        <v>-5.7133868776418704E-2</v>
      </c>
    </row>
    <row r="47" spans="1:3" x14ac:dyDescent="0.15">
      <c r="A47" s="1">
        <v>39722</v>
      </c>
      <c r="B47" s="3">
        <v>1604.3462500000001</v>
      </c>
      <c r="C47" s="11">
        <f t="shared" si="0"/>
        <v>-0.35612813488416128</v>
      </c>
    </row>
    <row r="48" spans="1:3" x14ac:dyDescent="0.15">
      <c r="A48" s="1">
        <v>39814</v>
      </c>
      <c r="B48" s="3">
        <v>1483.388524590164</v>
      </c>
      <c r="C48" s="11">
        <f t="shared" si="0"/>
        <v>-7.8387338325296901E-2</v>
      </c>
    </row>
    <row r="49" spans="1:3" x14ac:dyDescent="0.15">
      <c r="A49" s="1">
        <v>39904</v>
      </c>
      <c r="B49" s="3">
        <v>1733.0061904761906</v>
      </c>
      <c r="C49" s="11">
        <f t="shared" si="0"/>
        <v>0.15552856843587726</v>
      </c>
    </row>
    <row r="50" spans="1:3" x14ac:dyDescent="0.15">
      <c r="A50" s="1">
        <v>39995</v>
      </c>
      <c r="B50" s="3">
        <v>1983.5059375000001</v>
      </c>
      <c r="C50" s="11">
        <f t="shared" si="0"/>
        <v>0.13500837157109064</v>
      </c>
    </row>
    <row r="51" spans="1:3" x14ac:dyDescent="0.15">
      <c r="A51" s="1">
        <v>40087</v>
      </c>
      <c r="B51" s="3">
        <v>2162.9146875000001</v>
      </c>
      <c r="C51" s="11">
        <f t="shared" si="0"/>
        <v>8.6590750031806385E-2</v>
      </c>
    </row>
    <row r="52" spans="1:3" x14ac:dyDescent="0.15">
      <c r="A52" s="1">
        <v>40179</v>
      </c>
      <c r="B52" s="3">
        <v>2280.5522950819673</v>
      </c>
      <c r="C52" s="11">
        <f t="shared" si="0"/>
        <v>5.2960943871835683E-2</v>
      </c>
    </row>
    <row r="53" spans="1:3" x14ac:dyDescent="0.15">
      <c r="A53" s="1">
        <v>40269</v>
      </c>
      <c r="B53" s="3">
        <v>2342.0626984126984</v>
      </c>
      <c r="C53" s="11">
        <f t="shared" si="0"/>
        <v>2.6614387811839578E-2</v>
      </c>
    </row>
    <row r="54" spans="1:3" x14ac:dyDescent="0.15">
      <c r="A54" s="1">
        <v>40360</v>
      </c>
      <c r="B54" s="3">
        <v>2237.4564062499999</v>
      </c>
      <c r="C54" s="11">
        <f t="shared" si="0"/>
        <v>-4.569234839232892E-2</v>
      </c>
    </row>
    <row r="55" spans="1:3" x14ac:dyDescent="0.15">
      <c r="A55" s="1">
        <v>40452</v>
      </c>
      <c r="B55" s="3">
        <v>2536.13</v>
      </c>
      <c r="C55" s="11">
        <f t="shared" si="0"/>
        <v>0.12529960935394069</v>
      </c>
    </row>
    <row r="56" spans="1:3" x14ac:dyDescent="0.15">
      <c r="A56" s="1">
        <v>40544</v>
      </c>
      <c r="B56" s="3">
        <v>2739.4193548387098</v>
      </c>
      <c r="C56" s="11">
        <f t="shared" si="0"/>
        <v>7.7106686559740858E-2</v>
      </c>
    </row>
    <row r="57" spans="1:3" x14ac:dyDescent="0.15">
      <c r="A57" s="1">
        <v>40634</v>
      </c>
      <c r="B57" s="3">
        <v>2764.9017460317459</v>
      </c>
      <c r="C57" s="11">
        <f t="shared" si="0"/>
        <v>9.2591158033271184E-3</v>
      </c>
    </row>
    <row r="58" spans="1:3" x14ac:dyDescent="0.15">
      <c r="A58" s="1">
        <v>40725</v>
      </c>
      <c r="B58" s="3">
        <v>2606.6359375000002</v>
      </c>
      <c r="C58" s="11">
        <f t="shared" si="0"/>
        <v>-5.8944622317099224E-2</v>
      </c>
    </row>
    <row r="59" spans="1:3" x14ac:dyDescent="0.15">
      <c r="A59" s="1">
        <v>40817</v>
      </c>
      <c r="B59" s="3">
        <v>2600.913650793651</v>
      </c>
      <c r="C59" s="11">
        <f t="shared" si="0"/>
        <v>-2.1976896858962296E-3</v>
      </c>
    </row>
    <row r="60" spans="1:3" x14ac:dyDescent="0.15">
      <c r="A60" s="1">
        <v>40909</v>
      </c>
      <c r="B60" s="3">
        <v>2907.1880645161291</v>
      </c>
      <c r="C60" s="11">
        <f t="shared" si="0"/>
        <v>0.11132352570932989</v>
      </c>
    </row>
    <row r="61" spans="1:3" x14ac:dyDescent="0.15">
      <c r="A61" s="1">
        <v>41000</v>
      </c>
      <c r="B61" s="3">
        <v>2926.4838095238097</v>
      </c>
      <c r="C61" s="11">
        <f t="shared" si="0"/>
        <v>6.6153242052195659E-3</v>
      </c>
    </row>
    <row r="62" spans="1:3" x14ac:dyDescent="0.15">
      <c r="A62" s="1">
        <v>41091</v>
      </c>
      <c r="B62" s="3">
        <v>3026.5552380952381</v>
      </c>
      <c r="C62" s="11">
        <f t="shared" si="0"/>
        <v>3.3623450294669108E-2</v>
      </c>
    </row>
    <row r="63" spans="1:3" x14ac:dyDescent="0.15">
      <c r="A63" s="1">
        <v>41183</v>
      </c>
      <c r="B63" s="3">
        <v>3001.655806451613</v>
      </c>
      <c r="C63" s="11">
        <f t="shared" si="0"/>
        <v>-8.2610157684667365E-3</v>
      </c>
    </row>
    <row r="64" spans="1:3" x14ac:dyDescent="0.15">
      <c r="A64" s="1">
        <v>41275</v>
      </c>
      <c r="B64" s="3">
        <v>3176.3761666666664</v>
      </c>
      <c r="C64" s="11">
        <f t="shared" si="0"/>
        <v>5.6576904865996321E-2</v>
      </c>
    </row>
    <row r="65" spans="1:3" x14ac:dyDescent="0.15">
      <c r="A65" s="1">
        <v>41365</v>
      </c>
      <c r="B65" s="3">
        <v>3368.0129687499998</v>
      </c>
      <c r="C65" s="11">
        <f t="shared" si="0"/>
        <v>5.8581970194034966E-2</v>
      </c>
    </row>
    <row r="66" spans="1:3" x14ac:dyDescent="0.15">
      <c r="A66" s="1">
        <v>41456</v>
      </c>
      <c r="B66" s="3">
        <v>3640.89546875</v>
      </c>
      <c r="C66" s="11">
        <f t="shared" si="0"/>
        <v>7.7906712340374468E-2</v>
      </c>
    </row>
    <row r="67" spans="1:3" x14ac:dyDescent="0.15">
      <c r="A67" s="1">
        <v>41548</v>
      </c>
      <c r="B67" s="3">
        <v>3957.0762500000001</v>
      </c>
      <c r="C67" s="11">
        <f t="shared" si="0"/>
        <v>8.3275772574333967E-2</v>
      </c>
    </row>
    <row r="68" spans="1:3" x14ac:dyDescent="0.15">
      <c r="A68" s="1">
        <v>41640</v>
      </c>
      <c r="B68" s="3">
        <v>4210.4047540983611</v>
      </c>
      <c r="C68" s="11">
        <f t="shared" si="0"/>
        <v>6.2053352322675712E-2</v>
      </c>
    </row>
    <row r="69" spans="1:3" x14ac:dyDescent="0.15">
      <c r="A69" s="1">
        <v>41730</v>
      </c>
      <c r="B69" s="3">
        <v>4195.8063492063493</v>
      </c>
      <c r="C69" s="11">
        <f t="shared" si="0"/>
        <v>-3.4732460054087456E-3</v>
      </c>
    </row>
    <row r="70" spans="1:3" x14ac:dyDescent="0.15">
      <c r="A70" s="1">
        <v>41821</v>
      </c>
      <c r="B70" s="3">
        <v>4482.7428124999997</v>
      </c>
      <c r="C70" s="11">
        <f t="shared" si="0"/>
        <v>6.6149555836962151E-2</v>
      </c>
    </row>
    <row r="71" spans="1:3" x14ac:dyDescent="0.15">
      <c r="A71" s="1">
        <v>41913</v>
      </c>
      <c r="B71" s="3">
        <v>4600.9385937500001</v>
      </c>
      <c r="C71" s="11">
        <f t="shared" si="0"/>
        <v>2.6025230780269745E-2</v>
      </c>
    </row>
    <row r="72" spans="1:3" x14ac:dyDescent="0.15">
      <c r="A72" s="1">
        <v>42005</v>
      </c>
      <c r="B72" s="3">
        <v>4825.264426229508</v>
      </c>
      <c r="C72" s="11">
        <f t="shared" si="0"/>
        <v>4.7605211852075856E-2</v>
      </c>
    </row>
    <row r="73" spans="1:3" x14ac:dyDescent="0.15">
      <c r="A73" s="1">
        <v>42095</v>
      </c>
      <c r="B73" s="3">
        <v>5030.1671428571426</v>
      </c>
      <c r="C73" s="11">
        <f t="shared" si="0"/>
        <v>4.1587676102892948E-2</v>
      </c>
    </row>
    <row r="74" spans="1:3" x14ac:dyDescent="0.15">
      <c r="A74" s="1">
        <v>42186</v>
      </c>
      <c r="B74" s="3">
        <v>4924.328125</v>
      </c>
      <c r="C74" s="11">
        <f t="shared" si="0"/>
        <v>-2.1265368757800728E-2</v>
      </c>
    </row>
    <row r="75" spans="1:3" x14ac:dyDescent="0.15">
      <c r="A75" s="1">
        <v>42278</v>
      </c>
      <c r="B75" s="3">
        <v>4998.1381250000004</v>
      </c>
      <c r="C75" s="11">
        <f t="shared" si="0"/>
        <v>1.4877624087293205E-2</v>
      </c>
    </row>
    <row r="76" spans="1:3" x14ac:dyDescent="0.15">
      <c r="A76" s="1">
        <v>42370</v>
      </c>
      <c r="B76" s="3">
        <v>4614.2006557377053</v>
      </c>
      <c r="C76" s="11">
        <f t="shared" si="0"/>
        <v>-7.9926820822974254E-2</v>
      </c>
    </row>
    <row r="77" spans="1:3" x14ac:dyDescent="0.15">
      <c r="A77" s="1">
        <v>42461</v>
      </c>
      <c r="B77" s="3">
        <v>4845.7121875000003</v>
      </c>
      <c r="C77" s="11">
        <f t="shared" si="0"/>
        <v>4.8955581601828446E-2</v>
      </c>
    </row>
    <row r="78" spans="1:3" x14ac:dyDescent="0.15">
      <c r="A78" s="1">
        <v>42552</v>
      </c>
      <c r="B78" s="3">
        <v>5168.8890625000004</v>
      </c>
      <c r="C78" s="11">
        <f t="shared" ref="C78:C103" si="1">LN(B78/B77)</f>
        <v>6.4563555037780107E-2</v>
      </c>
    </row>
    <row r="79" spans="1:3" x14ac:dyDescent="0.15">
      <c r="A79" s="1">
        <v>42644</v>
      </c>
      <c r="B79" s="3">
        <v>5309.8903174603174</v>
      </c>
      <c r="C79" s="11">
        <f t="shared" si="1"/>
        <v>2.691339529304982E-2</v>
      </c>
    </row>
    <row r="80" spans="1:3" x14ac:dyDescent="0.15">
      <c r="A80" s="1">
        <v>42736</v>
      </c>
      <c r="B80" s="3">
        <v>5736.3222580645161</v>
      </c>
      <c r="C80" s="11">
        <f t="shared" si="1"/>
        <v>7.7247104195130992E-2</v>
      </c>
    </row>
    <row r="81" spans="1:3" x14ac:dyDescent="0.15">
      <c r="A81" s="1">
        <v>42826</v>
      </c>
      <c r="B81" s="3">
        <v>6095.4417460317463</v>
      </c>
      <c r="C81" s="11">
        <f t="shared" si="1"/>
        <v>6.0722953706248244E-2</v>
      </c>
    </row>
    <row r="82" spans="1:3" x14ac:dyDescent="0.15">
      <c r="A82" s="1">
        <v>42917</v>
      </c>
      <c r="B82" s="3">
        <v>6343.1301587301587</v>
      </c>
      <c r="C82" s="11">
        <f t="shared" si="1"/>
        <v>3.983112540320638E-2</v>
      </c>
    </row>
    <row r="83" spans="1:3" x14ac:dyDescent="0.15">
      <c r="A83" s="1">
        <v>43009</v>
      </c>
      <c r="B83" s="3">
        <v>6758.3811111111108</v>
      </c>
      <c r="C83" s="11">
        <f t="shared" si="1"/>
        <v>6.34110182703648E-2</v>
      </c>
    </row>
    <row r="84" spans="1:3" x14ac:dyDescent="0.15">
      <c r="A84" s="1">
        <v>43101</v>
      </c>
      <c r="B84" s="3">
        <v>7253.8485245901638</v>
      </c>
      <c r="C84" s="11">
        <f t="shared" si="1"/>
        <v>7.0748778233664711E-2</v>
      </c>
    </row>
    <row r="85" spans="1:3" x14ac:dyDescent="0.15">
      <c r="A85" s="1">
        <v>43191</v>
      </c>
      <c r="B85" s="3">
        <v>7355.938859375</v>
      </c>
      <c r="C85" s="11">
        <f t="shared" si="1"/>
        <v>1.3975836036573036E-2</v>
      </c>
    </row>
    <row r="86" spans="1:3" x14ac:dyDescent="0.15">
      <c r="A86" s="1">
        <v>43282</v>
      </c>
      <c r="B86" s="3">
        <v>7874.5763650793651</v>
      </c>
      <c r="C86" s="11">
        <f t="shared" si="1"/>
        <v>6.8131393313955624E-2</v>
      </c>
    </row>
    <row r="87" spans="1:3" x14ac:dyDescent="0.15">
      <c r="A87" s="1">
        <v>43374</v>
      </c>
      <c r="B87" s="3">
        <v>7215.1145873015876</v>
      </c>
      <c r="C87" s="11">
        <f t="shared" si="1"/>
        <v>-8.7461314438540522E-2</v>
      </c>
    </row>
    <row r="88" spans="1:3" x14ac:dyDescent="0.15">
      <c r="A88" s="1">
        <v>43466</v>
      </c>
      <c r="B88" s="3">
        <v>7343.6214590163936</v>
      </c>
      <c r="C88" s="11">
        <f t="shared" si="1"/>
        <v>1.7654033822557105E-2</v>
      </c>
    </row>
    <row r="89" spans="1:3" x14ac:dyDescent="0.15">
      <c r="A89" s="1">
        <v>43556</v>
      </c>
      <c r="B89" s="3">
        <v>7876.666359375</v>
      </c>
      <c r="C89" s="11">
        <f t="shared" si="1"/>
        <v>7.0072655779640336E-2</v>
      </c>
    </row>
    <row r="90" spans="1:3" x14ac:dyDescent="0.15">
      <c r="A90" s="1">
        <v>43647</v>
      </c>
      <c r="B90" s="3">
        <v>8067.4637343750001</v>
      </c>
      <c r="C90" s="11">
        <f t="shared" si="1"/>
        <v>2.393438614182887E-2</v>
      </c>
    </row>
    <row r="91" spans="1:3" x14ac:dyDescent="0.15">
      <c r="A91" s="1">
        <v>43739</v>
      </c>
      <c r="B91" s="3">
        <v>8445.7087656250005</v>
      </c>
      <c r="C91" s="11">
        <f t="shared" si="1"/>
        <v>4.581932432829338E-2</v>
      </c>
    </row>
    <row r="92" spans="1:3" x14ac:dyDescent="0.15">
      <c r="A92" s="1">
        <v>43831</v>
      </c>
      <c r="B92" s="3">
        <v>8771.7294032258069</v>
      </c>
      <c r="C92" s="11">
        <f t="shared" si="1"/>
        <v>3.787550830644254E-2</v>
      </c>
    </row>
    <row r="93" spans="1:3" x14ac:dyDescent="0.15">
      <c r="A93" s="1">
        <v>43922</v>
      </c>
      <c r="B93" s="3">
        <v>9091.0005873015871</v>
      </c>
      <c r="C93" s="11">
        <f t="shared" si="1"/>
        <v>3.5750995447884397E-2</v>
      </c>
    </row>
    <row r="94" spans="1:3" x14ac:dyDescent="0.15">
      <c r="A94" s="1">
        <v>44013</v>
      </c>
      <c r="B94" s="3">
        <v>10926.833624999999</v>
      </c>
      <c r="C94" s="11">
        <f t="shared" si="1"/>
        <v>0.18393658668486801</v>
      </c>
    </row>
    <row r="95" spans="1:3" x14ac:dyDescent="0.15">
      <c r="A95" s="1">
        <v>44105</v>
      </c>
      <c r="B95" s="3">
        <v>11954.429548953125</v>
      </c>
      <c r="C95" s="11">
        <f t="shared" si="1"/>
        <v>8.9880318820497559E-2</v>
      </c>
    </row>
    <row r="96" spans="1:3" x14ac:dyDescent="0.15">
      <c r="A96" s="1">
        <v>44197</v>
      </c>
      <c r="B96" s="3">
        <v>13351.456393442622</v>
      </c>
      <c r="C96" s="11">
        <f t="shared" si="1"/>
        <v>0.1105235887901909</v>
      </c>
    </row>
    <row r="97" spans="1:3" x14ac:dyDescent="0.15">
      <c r="A97" s="1">
        <v>44287</v>
      </c>
      <c r="B97" s="3">
        <v>13847.628095238095</v>
      </c>
      <c r="C97" s="11">
        <f t="shared" si="1"/>
        <v>3.6488489267937699E-2</v>
      </c>
    </row>
    <row r="98" spans="1:3" x14ac:dyDescent="0.15">
      <c r="A98" s="1">
        <v>44378</v>
      </c>
      <c r="B98" s="3">
        <v>14839.97234375</v>
      </c>
      <c r="C98" s="11">
        <f t="shared" si="1"/>
        <v>6.9210412803050042E-2</v>
      </c>
    </row>
    <row r="99" spans="1:3" x14ac:dyDescent="0.15">
      <c r="A99" s="1">
        <v>44470</v>
      </c>
      <c r="B99" s="3">
        <v>15390.78671875</v>
      </c>
      <c r="C99" s="11">
        <f t="shared" si="1"/>
        <v>3.6444691262634027E-2</v>
      </c>
    </row>
    <row r="100" spans="1:3" x14ac:dyDescent="0.15">
      <c r="A100" s="1">
        <v>44562</v>
      </c>
      <c r="B100" s="3">
        <v>14000.619838709677</v>
      </c>
      <c r="C100" s="11">
        <f t="shared" si="1"/>
        <v>-9.4667462542691788E-2</v>
      </c>
    </row>
    <row r="101" spans="1:3" x14ac:dyDescent="0.15">
      <c r="A101" s="1">
        <v>44652</v>
      </c>
      <c r="B101" s="3">
        <v>12195.24</v>
      </c>
      <c r="C101" s="11">
        <f t="shared" si="1"/>
        <v>-0.13805589115770073</v>
      </c>
    </row>
    <row r="102" spans="1:3" x14ac:dyDescent="0.15">
      <c r="A102" s="1">
        <v>44743</v>
      </c>
      <c r="B102" s="3">
        <v>11891.06984375</v>
      </c>
      <c r="C102" s="11">
        <f t="shared" si="1"/>
        <v>-2.5258026567884454E-2</v>
      </c>
    </row>
    <row r="103" spans="1:3" x14ac:dyDescent="0.15">
      <c r="A103" s="1">
        <v>44835</v>
      </c>
      <c r="B103" s="3">
        <v>10877.906612903225</v>
      </c>
      <c r="C103" s="11">
        <f t="shared" si="1"/>
        <v>-8.9053869090211776E-2</v>
      </c>
    </row>
  </sheetData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03"/>
  <sheetViews>
    <sheetView workbookViewId="0">
      <selection activeCell="F36" sqref="F36"/>
    </sheetView>
  </sheetViews>
  <sheetFormatPr baseColWidth="10" defaultColWidth="10.83203125" defaultRowHeight="13" x14ac:dyDescent="0.15"/>
  <cols>
    <col min="1" max="256" width="20.6640625" style="4" customWidth="1"/>
    <col min="257" max="16384" width="10.83203125" style="4"/>
  </cols>
  <sheetData>
    <row r="1" spans="1:3" x14ac:dyDescent="0.15">
      <c r="A1" s="4" t="s">
        <v>0</v>
      </c>
    </row>
    <row r="2" spans="1:3" x14ac:dyDescent="0.15">
      <c r="A2" s="4" t="s">
        <v>1</v>
      </c>
    </row>
    <row r="3" spans="1:3" x14ac:dyDescent="0.15">
      <c r="A3" s="4" t="s">
        <v>2</v>
      </c>
    </row>
    <row r="4" spans="1:3" x14ac:dyDescent="0.15">
      <c r="A4" s="4" t="s">
        <v>3</v>
      </c>
    </row>
    <row r="5" spans="1:3" x14ac:dyDescent="0.15">
      <c r="A5" s="4" t="s">
        <v>4</v>
      </c>
    </row>
    <row r="6" spans="1:3" x14ac:dyDescent="0.15">
      <c r="A6" s="4" t="s">
        <v>5</v>
      </c>
    </row>
    <row r="8" spans="1:3" x14ac:dyDescent="0.15">
      <c r="A8" s="4" t="s">
        <v>14</v>
      </c>
      <c r="B8" s="4" t="s">
        <v>15</v>
      </c>
    </row>
    <row r="10" spans="1:3" x14ac:dyDescent="0.15">
      <c r="A10" s="4" t="s">
        <v>8</v>
      </c>
    </row>
    <row r="11" spans="1:3" x14ac:dyDescent="0.15">
      <c r="A11" s="13" t="s">
        <v>9</v>
      </c>
      <c r="B11" s="13" t="s">
        <v>14</v>
      </c>
      <c r="C11" s="13" t="s">
        <v>19</v>
      </c>
    </row>
    <row r="12" spans="1:3" x14ac:dyDescent="0.15">
      <c r="A12" s="5">
        <v>36526</v>
      </c>
      <c r="B12" s="6">
        <v>8.2786285714285714</v>
      </c>
    </row>
    <row r="13" spans="1:3" x14ac:dyDescent="0.15">
      <c r="A13" s="5">
        <v>36617</v>
      </c>
      <c r="B13" s="6">
        <v>8.2781640625000001</v>
      </c>
      <c r="C13" s="12">
        <f>LN(B13/B12)</f>
        <v>-5.6110979821196831E-5</v>
      </c>
    </row>
    <row r="14" spans="1:3" x14ac:dyDescent="0.15">
      <c r="A14" s="5">
        <v>36708</v>
      </c>
      <c r="B14" s="6">
        <v>8.2791777777777771</v>
      </c>
      <c r="C14" s="12">
        <f t="shared" ref="C14:C77" si="0">LN(B14/B13)</f>
        <v>1.2244903666582484E-4</v>
      </c>
    </row>
    <row r="15" spans="1:3" x14ac:dyDescent="0.15">
      <c r="A15" s="5">
        <v>36800</v>
      </c>
      <c r="B15" s="6">
        <v>8.2776677419354847</v>
      </c>
      <c r="C15" s="12">
        <f t="shared" si="0"/>
        <v>-1.824062252294722E-4</v>
      </c>
    </row>
    <row r="16" spans="1:3" x14ac:dyDescent="0.15">
      <c r="A16" s="5">
        <v>36892</v>
      </c>
      <c r="B16" s="6">
        <v>8.277412903225807</v>
      </c>
      <c r="C16" s="12">
        <f t="shared" si="0"/>
        <v>-3.0786767538066985E-5</v>
      </c>
    </row>
    <row r="17" spans="1:3" x14ac:dyDescent="0.15">
      <c r="A17" s="5">
        <v>36982</v>
      </c>
      <c r="B17" s="6">
        <v>8.2770390625000001</v>
      </c>
      <c r="C17" s="12">
        <f t="shared" si="0"/>
        <v>-4.5164977571552458E-5</v>
      </c>
    </row>
    <row r="18" spans="1:3" x14ac:dyDescent="0.15">
      <c r="A18" s="5">
        <v>37073</v>
      </c>
      <c r="B18" s="6">
        <v>8.276895161290323</v>
      </c>
      <c r="C18" s="12">
        <f t="shared" si="0"/>
        <v>-1.7385741387561667E-5</v>
      </c>
    </row>
    <row r="19" spans="1:3" x14ac:dyDescent="0.15">
      <c r="A19" s="5">
        <v>37165</v>
      </c>
      <c r="B19" s="6">
        <v>8.2767048387096782</v>
      </c>
      <c r="C19" s="12">
        <f t="shared" si="0"/>
        <v>-2.299470576231287E-5</v>
      </c>
    </row>
    <row r="20" spans="1:3" x14ac:dyDescent="0.15">
      <c r="A20" s="5">
        <v>37257</v>
      </c>
      <c r="B20" s="6">
        <v>8.277031147540983</v>
      </c>
      <c r="C20" s="12">
        <f t="shared" si="0"/>
        <v>3.942419181004252E-5</v>
      </c>
    </row>
    <row r="21" spans="1:3" x14ac:dyDescent="0.15">
      <c r="A21" s="5">
        <v>37347</v>
      </c>
      <c r="B21" s="6">
        <v>8.2769890625000002</v>
      </c>
      <c r="C21" s="12">
        <f t="shared" si="0"/>
        <v>-5.0845704486455458E-6</v>
      </c>
    </row>
    <row r="22" spans="1:3" x14ac:dyDescent="0.15">
      <c r="A22" s="5">
        <v>37438</v>
      </c>
      <c r="B22" s="6">
        <v>8.2768468750000004</v>
      </c>
      <c r="C22" s="12">
        <f t="shared" si="0"/>
        <v>-1.7178797777139625E-5</v>
      </c>
    </row>
    <row r="23" spans="1:3" x14ac:dyDescent="0.15">
      <c r="A23" s="5">
        <v>37530</v>
      </c>
      <c r="B23" s="6">
        <v>8.2773451612903219</v>
      </c>
      <c r="C23" s="12">
        <f t="shared" si="0"/>
        <v>6.0200617388040803E-5</v>
      </c>
    </row>
    <row r="24" spans="1:3" x14ac:dyDescent="0.15">
      <c r="A24" s="5">
        <v>37622</v>
      </c>
      <c r="B24" s="6">
        <v>8.2775639344262295</v>
      </c>
      <c r="C24" s="12">
        <f t="shared" si="0"/>
        <v>2.6430001476438593E-5</v>
      </c>
    </row>
    <row r="25" spans="1:3" x14ac:dyDescent="0.15">
      <c r="A25" s="5">
        <v>37712</v>
      </c>
      <c r="B25" s="6">
        <v>8.2770609374999999</v>
      </c>
      <c r="C25" s="12">
        <f t="shared" si="0"/>
        <v>-6.0768145491107739E-5</v>
      </c>
    </row>
    <row r="26" spans="1:3" x14ac:dyDescent="0.15">
      <c r="A26" s="5">
        <v>37803</v>
      </c>
      <c r="B26" s="6">
        <v>8.2771671874999999</v>
      </c>
      <c r="C26" s="12">
        <f t="shared" si="0"/>
        <v>1.2836599713336095E-5</v>
      </c>
    </row>
    <row r="27" spans="1:3" x14ac:dyDescent="0.15">
      <c r="A27" s="5">
        <v>37895</v>
      </c>
      <c r="B27" s="6">
        <v>8.2769016129032256</v>
      </c>
      <c r="C27" s="12">
        <f t="shared" si="0"/>
        <v>-3.2085718622924319E-5</v>
      </c>
    </row>
    <row r="28" spans="1:3" x14ac:dyDescent="0.15">
      <c r="A28" s="5">
        <v>37987</v>
      </c>
      <c r="B28" s="6">
        <v>8.2770564516129035</v>
      </c>
      <c r="C28" s="12">
        <f t="shared" si="0"/>
        <v>1.8707152582946897E-5</v>
      </c>
    </row>
    <row r="29" spans="1:3" x14ac:dyDescent="0.15">
      <c r="A29" s="5">
        <v>38078</v>
      </c>
      <c r="B29" s="6">
        <v>8.2768765625</v>
      </c>
      <c r="C29" s="12">
        <f t="shared" si="0"/>
        <v>-2.1733700717202168E-5</v>
      </c>
    </row>
    <row r="30" spans="1:3" x14ac:dyDescent="0.15">
      <c r="A30" s="5">
        <v>38169</v>
      </c>
      <c r="B30" s="6">
        <v>8.2767296874999996</v>
      </c>
      <c r="C30" s="12">
        <f t="shared" si="0"/>
        <v>-1.7745377990275697E-5</v>
      </c>
    </row>
    <row r="31" spans="1:3" x14ac:dyDescent="0.15">
      <c r="A31" s="5">
        <v>38261</v>
      </c>
      <c r="B31" s="6">
        <v>8.2765126984126987</v>
      </c>
      <c r="C31" s="12">
        <f t="shared" si="0"/>
        <v>-2.6217109887586741E-5</v>
      </c>
    </row>
    <row r="32" spans="1:3" x14ac:dyDescent="0.15">
      <c r="A32" s="5">
        <v>38353</v>
      </c>
      <c r="B32" s="6">
        <v>8.2765000000000004</v>
      </c>
      <c r="C32" s="12">
        <f t="shared" si="0"/>
        <v>-1.5342720904228815E-6</v>
      </c>
    </row>
    <row r="33" spans="1:3" x14ac:dyDescent="0.15">
      <c r="A33" s="5">
        <v>38443</v>
      </c>
      <c r="B33" s="6">
        <v>8.2765000000000004</v>
      </c>
      <c r="C33" s="12">
        <f t="shared" si="0"/>
        <v>0</v>
      </c>
    </row>
    <row r="34" spans="1:3" x14ac:dyDescent="0.15">
      <c r="A34" s="5">
        <v>38534</v>
      </c>
      <c r="B34" s="6">
        <v>8.1367461538461541</v>
      </c>
      <c r="C34" s="12">
        <f t="shared" si="0"/>
        <v>-1.7029809018861974E-2</v>
      </c>
    </row>
    <row r="35" spans="1:3" x14ac:dyDescent="0.15">
      <c r="A35" s="5">
        <v>38626</v>
      </c>
      <c r="B35" s="6">
        <v>8.0828950819672123</v>
      </c>
      <c r="C35" s="12">
        <f t="shared" si="0"/>
        <v>-6.6402541174651782E-3</v>
      </c>
    </row>
    <row r="36" spans="1:3" x14ac:dyDescent="0.15">
      <c r="A36" s="5">
        <v>38718</v>
      </c>
      <c r="B36" s="6">
        <v>8.049782258064516</v>
      </c>
      <c r="C36" s="12">
        <f t="shared" si="0"/>
        <v>-4.1050682047441269E-3</v>
      </c>
    </row>
    <row r="37" spans="1:3" x14ac:dyDescent="0.15">
      <c r="A37" s="5">
        <v>38808</v>
      </c>
      <c r="B37" s="6">
        <v>8.0104218750000005</v>
      </c>
      <c r="C37" s="12">
        <f t="shared" si="0"/>
        <v>-4.9016141443569633E-3</v>
      </c>
    </row>
    <row r="38" spans="1:3" x14ac:dyDescent="0.15">
      <c r="A38" s="5">
        <v>38899</v>
      </c>
      <c r="B38" s="6">
        <v>7.9654317460317463</v>
      </c>
      <c r="C38" s="12">
        <f t="shared" si="0"/>
        <v>-5.6322809370981117E-3</v>
      </c>
    </row>
    <row r="39" spans="1:3" x14ac:dyDescent="0.15">
      <c r="A39" s="5">
        <v>38991</v>
      </c>
      <c r="B39" s="6">
        <v>7.8626225806451613</v>
      </c>
      <c r="C39" s="12">
        <f t="shared" si="0"/>
        <v>-1.2990934847424357E-2</v>
      </c>
    </row>
    <row r="40" spans="1:3" x14ac:dyDescent="0.15">
      <c r="A40" s="5">
        <v>39083</v>
      </c>
      <c r="B40" s="6">
        <v>7.7581741935483874</v>
      </c>
      <c r="C40" s="12">
        <f t="shared" si="0"/>
        <v>-1.3373190273255035E-2</v>
      </c>
    </row>
    <row r="41" spans="1:3" x14ac:dyDescent="0.15">
      <c r="A41" s="5">
        <v>39173</v>
      </c>
      <c r="B41" s="6">
        <v>7.6783999999999999</v>
      </c>
      <c r="C41" s="12">
        <f t="shared" si="0"/>
        <v>-1.0335830053033407E-2</v>
      </c>
    </row>
    <row r="42" spans="1:3" x14ac:dyDescent="0.15">
      <c r="A42" s="5">
        <v>39264</v>
      </c>
      <c r="B42" s="6">
        <v>7.5577500000000004</v>
      </c>
      <c r="C42" s="12">
        <f t="shared" si="0"/>
        <v>-1.5837665275359479E-2</v>
      </c>
    </row>
    <row r="43" spans="1:3" x14ac:dyDescent="0.15">
      <c r="A43" s="5">
        <v>39356</v>
      </c>
      <c r="B43" s="6">
        <v>7.4335593749999997</v>
      </c>
      <c r="C43" s="12">
        <f t="shared" si="0"/>
        <v>-1.6568728318046157E-2</v>
      </c>
    </row>
    <row r="44" spans="1:3" x14ac:dyDescent="0.15">
      <c r="A44" s="5">
        <v>39448</v>
      </c>
      <c r="B44" s="6">
        <v>7.1589532258064512</v>
      </c>
      <c r="C44" s="12">
        <f t="shared" si="0"/>
        <v>-3.7641025756847662E-2</v>
      </c>
    </row>
    <row r="45" spans="1:3" x14ac:dyDescent="0.15">
      <c r="A45" s="5">
        <v>39539</v>
      </c>
      <c r="B45" s="6">
        <v>6.9578359374999996</v>
      </c>
      <c r="C45" s="12">
        <f t="shared" si="0"/>
        <v>-2.8495275293671903E-2</v>
      </c>
    </row>
    <row r="46" spans="1:3" x14ac:dyDescent="0.15">
      <c r="A46" s="5">
        <v>39630</v>
      </c>
      <c r="B46" s="6">
        <v>6.8374499999999996</v>
      </c>
      <c r="C46" s="12">
        <f t="shared" si="0"/>
        <v>-1.7453642370816171E-2</v>
      </c>
    </row>
    <row r="47" spans="1:3" x14ac:dyDescent="0.15">
      <c r="A47" s="5">
        <v>39722</v>
      </c>
      <c r="B47" s="6">
        <v>6.8399532258064513</v>
      </c>
      <c r="C47" s="12">
        <f t="shared" si="0"/>
        <v>3.6603817158481868E-4</v>
      </c>
    </row>
    <row r="48" spans="1:3" x14ac:dyDescent="0.15">
      <c r="A48" s="5">
        <v>39814</v>
      </c>
      <c r="B48" s="6">
        <v>6.8361000000000001</v>
      </c>
      <c r="C48" s="12">
        <f t="shared" si="0"/>
        <v>-5.6349969465468172E-4</v>
      </c>
    </row>
    <row r="49" spans="1:3" x14ac:dyDescent="0.15">
      <c r="A49" s="5">
        <v>39904</v>
      </c>
      <c r="B49" s="6">
        <v>6.8293468749999997</v>
      </c>
      <c r="C49" s="12">
        <f t="shared" si="0"/>
        <v>-9.8835048886391358E-4</v>
      </c>
    </row>
    <row r="50" spans="1:3" x14ac:dyDescent="0.15">
      <c r="A50" s="5">
        <v>39995</v>
      </c>
      <c r="B50" s="6">
        <v>6.8305784615384617</v>
      </c>
      <c r="C50" s="12">
        <f t="shared" si="0"/>
        <v>1.8032112349909688E-4</v>
      </c>
    </row>
    <row r="51" spans="1:3" x14ac:dyDescent="0.15">
      <c r="A51" s="5">
        <v>40087</v>
      </c>
      <c r="B51" s="6">
        <v>6.8270693548387094</v>
      </c>
      <c r="C51" s="12">
        <f t="shared" si="0"/>
        <v>-5.1386692996467957E-4</v>
      </c>
    </row>
    <row r="52" spans="1:3" x14ac:dyDescent="0.15">
      <c r="A52" s="5">
        <v>40179</v>
      </c>
      <c r="B52" s="6">
        <v>6.8271213114754099</v>
      </c>
      <c r="C52" s="12">
        <f t="shared" si="0"/>
        <v>7.61035757744951E-6</v>
      </c>
    </row>
    <row r="53" spans="1:3" x14ac:dyDescent="0.15">
      <c r="A53" s="5">
        <v>40269</v>
      </c>
      <c r="B53" s="6">
        <v>6.8236999999999997</v>
      </c>
      <c r="C53" s="12">
        <f t="shared" si="0"/>
        <v>-5.0126090862702844E-4</v>
      </c>
    </row>
    <row r="54" spans="1:3" x14ac:dyDescent="0.15">
      <c r="A54" s="5">
        <v>40360</v>
      </c>
      <c r="B54" s="6">
        <v>6.7680281249999998</v>
      </c>
      <c r="C54" s="12">
        <f t="shared" si="0"/>
        <v>-8.1920688572595969E-3</v>
      </c>
    </row>
    <row r="55" spans="1:3" x14ac:dyDescent="0.15">
      <c r="A55" s="5">
        <v>40452</v>
      </c>
      <c r="B55" s="6">
        <v>6.6569737704918035</v>
      </c>
      <c r="C55" s="12">
        <f t="shared" si="0"/>
        <v>-1.6544785409021573E-2</v>
      </c>
    </row>
    <row r="56" spans="1:3" x14ac:dyDescent="0.15">
      <c r="A56" s="5">
        <v>40544</v>
      </c>
      <c r="B56" s="6">
        <v>6.5783435483870969</v>
      </c>
      <c r="C56" s="12">
        <f t="shared" si="0"/>
        <v>-1.1882019192774299E-2</v>
      </c>
    </row>
    <row r="57" spans="1:3" x14ac:dyDescent="0.15">
      <c r="A57" s="5">
        <v>40634</v>
      </c>
      <c r="B57" s="6">
        <v>6.4985906250000003</v>
      </c>
      <c r="C57" s="12">
        <f t="shared" si="0"/>
        <v>-1.2197646810439448E-2</v>
      </c>
    </row>
    <row r="58" spans="1:3" x14ac:dyDescent="0.15">
      <c r="A58" s="5">
        <v>40725</v>
      </c>
      <c r="B58" s="6">
        <v>6.4154875000000002</v>
      </c>
      <c r="C58" s="12">
        <f t="shared" si="0"/>
        <v>-1.2870337523324638E-2</v>
      </c>
    </row>
    <row r="59" spans="1:3" x14ac:dyDescent="0.15">
      <c r="A59" s="5">
        <v>40817</v>
      </c>
      <c r="B59" s="6">
        <v>6.358355737704918</v>
      </c>
      <c r="C59" s="12">
        <f t="shared" si="0"/>
        <v>-8.9451768253150012E-3</v>
      </c>
    </row>
    <row r="60" spans="1:3" x14ac:dyDescent="0.15">
      <c r="A60" s="5">
        <v>40909</v>
      </c>
      <c r="B60" s="6">
        <v>6.3098677419354843</v>
      </c>
      <c r="C60" s="12">
        <f t="shared" si="0"/>
        <v>-7.6550958596785365E-3</v>
      </c>
    </row>
    <row r="61" spans="1:3" x14ac:dyDescent="0.15">
      <c r="A61" s="5">
        <v>41000</v>
      </c>
      <c r="B61" s="6">
        <v>6.3304968749999997</v>
      </c>
      <c r="C61" s="12">
        <f t="shared" si="0"/>
        <v>3.2640120763160374E-3</v>
      </c>
    </row>
    <row r="62" spans="1:3" x14ac:dyDescent="0.15">
      <c r="A62" s="5">
        <v>41091</v>
      </c>
      <c r="B62" s="6">
        <v>6.3515873015873012</v>
      </c>
      <c r="C62" s="12">
        <f t="shared" si="0"/>
        <v>3.3260220853658078E-3</v>
      </c>
    </row>
    <row r="63" spans="1:3" x14ac:dyDescent="0.15">
      <c r="A63" s="5">
        <v>41183</v>
      </c>
      <c r="B63" s="6">
        <v>6.243732258064516</v>
      </c>
      <c r="C63" s="12">
        <f t="shared" si="0"/>
        <v>-1.7126628562061735E-2</v>
      </c>
    </row>
    <row r="64" spans="1:3" x14ac:dyDescent="0.15">
      <c r="A64" s="5">
        <v>41275</v>
      </c>
      <c r="B64" s="6">
        <v>6.2227737704918029</v>
      </c>
      <c r="C64" s="12">
        <f t="shared" si="0"/>
        <v>-3.3623707027903354E-3</v>
      </c>
    </row>
    <row r="65" spans="1:3" x14ac:dyDescent="0.15">
      <c r="A65" s="5">
        <v>41365</v>
      </c>
      <c r="B65" s="6">
        <v>6.1545828125000002</v>
      </c>
      <c r="C65" s="12">
        <f t="shared" si="0"/>
        <v>-1.1018774077390384E-2</v>
      </c>
    </row>
    <row r="66" spans="1:3" x14ac:dyDescent="0.15">
      <c r="A66" s="5">
        <v>41456</v>
      </c>
      <c r="B66" s="6">
        <v>6.1252750000000002</v>
      </c>
      <c r="C66" s="12">
        <f t="shared" si="0"/>
        <v>-4.773323697188761E-3</v>
      </c>
    </row>
    <row r="67" spans="1:3" x14ac:dyDescent="0.15">
      <c r="A67" s="5">
        <v>41548</v>
      </c>
      <c r="B67" s="6">
        <v>6.0900999999999996</v>
      </c>
      <c r="C67" s="12">
        <f t="shared" si="0"/>
        <v>-5.7591514338502896E-3</v>
      </c>
    </row>
    <row r="68" spans="1:3" x14ac:dyDescent="0.15">
      <c r="A68" s="5">
        <v>41640</v>
      </c>
      <c r="B68" s="6">
        <v>6.1024672131147542</v>
      </c>
      <c r="C68" s="12">
        <f t="shared" si="0"/>
        <v>2.0286486250087575E-3</v>
      </c>
    </row>
    <row r="69" spans="1:3" x14ac:dyDescent="0.15">
      <c r="A69" s="5">
        <v>41730</v>
      </c>
      <c r="B69" s="6">
        <v>6.2309578124999998</v>
      </c>
      <c r="C69" s="12">
        <f t="shared" si="0"/>
        <v>2.0836912383343831E-2</v>
      </c>
    </row>
    <row r="70" spans="1:3" x14ac:dyDescent="0.15">
      <c r="A70" s="5">
        <v>41821</v>
      </c>
      <c r="B70" s="6">
        <v>6.1641421875000004</v>
      </c>
      <c r="C70" s="12">
        <f t="shared" si="0"/>
        <v>-1.0781078357244973E-2</v>
      </c>
    </row>
    <row r="71" spans="1:3" x14ac:dyDescent="0.15">
      <c r="A71" s="5">
        <v>41913</v>
      </c>
      <c r="B71" s="6">
        <v>6.1468918032786881</v>
      </c>
      <c r="C71" s="12">
        <f t="shared" si="0"/>
        <v>-2.8024283783215169E-3</v>
      </c>
    </row>
    <row r="72" spans="1:3" x14ac:dyDescent="0.15">
      <c r="A72" s="5">
        <v>42005</v>
      </c>
      <c r="B72" s="6">
        <v>6.2360180327868848</v>
      </c>
      <c r="C72" s="12">
        <f t="shared" si="0"/>
        <v>1.4395286693684095E-2</v>
      </c>
    </row>
    <row r="73" spans="1:3" x14ac:dyDescent="0.15">
      <c r="A73" s="5">
        <v>42095</v>
      </c>
      <c r="B73" s="6">
        <v>6.2032078124999996</v>
      </c>
      <c r="C73" s="12">
        <f t="shared" si="0"/>
        <v>-5.2752955503600554E-3</v>
      </c>
    </row>
    <row r="74" spans="1:3" x14ac:dyDescent="0.15">
      <c r="A74" s="5">
        <v>42186</v>
      </c>
      <c r="B74" s="6">
        <v>6.3032640625000003</v>
      </c>
      <c r="C74" s="12">
        <f t="shared" si="0"/>
        <v>1.6001057021729232E-2</v>
      </c>
    </row>
    <row r="75" spans="1:3" x14ac:dyDescent="0.15">
      <c r="A75" s="5">
        <v>42278</v>
      </c>
      <c r="B75" s="6">
        <v>6.3896338709677423</v>
      </c>
      <c r="C75" s="12">
        <f t="shared" si="0"/>
        <v>1.3609365173669823E-2</v>
      </c>
    </row>
    <row r="76" spans="1:3" x14ac:dyDescent="0.15">
      <c r="A76" s="5">
        <v>42370</v>
      </c>
      <c r="B76" s="6">
        <v>6.539391935483871</v>
      </c>
      <c r="C76" s="12">
        <f t="shared" si="0"/>
        <v>2.3167215361092133E-2</v>
      </c>
    </row>
    <row r="77" spans="1:3" x14ac:dyDescent="0.15">
      <c r="A77" s="5">
        <v>42461</v>
      </c>
      <c r="B77" s="6">
        <v>6.5311015625</v>
      </c>
      <c r="C77" s="12">
        <f t="shared" si="0"/>
        <v>-1.2685632867535492E-3</v>
      </c>
    </row>
    <row r="78" spans="1:3" x14ac:dyDescent="0.15">
      <c r="A78" s="5">
        <v>42552</v>
      </c>
      <c r="B78" s="6">
        <v>6.6638609375</v>
      </c>
      <c r="C78" s="12">
        <f t="shared" ref="C78:C103" si="1">LN(B78/B77)</f>
        <v>2.012341529062996E-2</v>
      </c>
    </row>
    <row r="79" spans="1:3" x14ac:dyDescent="0.15">
      <c r="A79" s="5">
        <v>42644</v>
      </c>
      <c r="B79" s="6">
        <v>6.8315442622950817</v>
      </c>
      <c r="C79" s="12">
        <f t="shared" si="1"/>
        <v>2.485171099804127E-2</v>
      </c>
    </row>
    <row r="80" spans="1:3" x14ac:dyDescent="0.15">
      <c r="A80" s="5">
        <v>42736</v>
      </c>
      <c r="B80" s="6">
        <v>6.8853065573770493</v>
      </c>
      <c r="C80" s="12">
        <f t="shared" si="1"/>
        <v>7.8389086663486433E-3</v>
      </c>
    </row>
    <row r="81" spans="1:3" x14ac:dyDescent="0.15">
      <c r="A81" s="5">
        <v>42826</v>
      </c>
      <c r="B81" s="6">
        <v>6.8585968749999999</v>
      </c>
      <c r="C81" s="12">
        <f t="shared" si="1"/>
        <v>-3.8867729439065624E-3</v>
      </c>
    </row>
    <row r="82" spans="1:3" x14ac:dyDescent="0.15">
      <c r="A82" s="5">
        <v>42917</v>
      </c>
      <c r="B82" s="6">
        <v>6.6684000000000001</v>
      </c>
      <c r="C82" s="12">
        <f t="shared" si="1"/>
        <v>-2.8122932553463258E-2</v>
      </c>
    </row>
    <row r="83" spans="1:3" x14ac:dyDescent="0.15">
      <c r="A83" s="5">
        <v>43009</v>
      </c>
      <c r="B83" s="6">
        <v>6.6130754098360658</v>
      </c>
      <c r="C83" s="12">
        <f t="shared" si="1"/>
        <v>-8.3311391924829007E-3</v>
      </c>
    </row>
    <row r="84" spans="1:3" x14ac:dyDescent="0.15">
      <c r="A84" s="5">
        <v>43101</v>
      </c>
      <c r="B84" s="6">
        <v>6.3535370967741933</v>
      </c>
      <c r="C84" s="12">
        <f t="shared" si="1"/>
        <v>-4.0037130960398244E-2</v>
      </c>
    </row>
    <row r="85" spans="1:3" x14ac:dyDescent="0.15">
      <c r="A85" s="5">
        <v>43191</v>
      </c>
      <c r="B85" s="6">
        <v>6.3771671874999996</v>
      </c>
      <c r="C85" s="12">
        <f t="shared" si="1"/>
        <v>3.7123033157821402E-3</v>
      </c>
    </row>
    <row r="86" spans="1:3" x14ac:dyDescent="0.15">
      <c r="A86" s="5">
        <v>43282</v>
      </c>
      <c r="B86" s="6">
        <v>6.8052873015873017</v>
      </c>
      <c r="C86" s="12">
        <f t="shared" si="1"/>
        <v>6.4975870147489498E-2</v>
      </c>
    </row>
    <row r="87" spans="1:3" x14ac:dyDescent="0.15">
      <c r="A87" s="5">
        <v>43374</v>
      </c>
      <c r="B87" s="6">
        <v>6.9143433333333331</v>
      </c>
      <c r="C87" s="12">
        <f t="shared" si="1"/>
        <v>1.5898143563754737E-2</v>
      </c>
    </row>
    <row r="88" spans="1:3" x14ac:dyDescent="0.15">
      <c r="A88" s="5">
        <v>43466</v>
      </c>
      <c r="B88" s="6">
        <v>6.7447118644067796</v>
      </c>
      <c r="C88" s="12">
        <f t="shared" si="1"/>
        <v>-2.4839227616430315E-2</v>
      </c>
    </row>
    <row r="89" spans="1:3" x14ac:dyDescent="0.15">
      <c r="A89" s="5">
        <v>43556</v>
      </c>
      <c r="B89" s="6">
        <v>6.8194984375000001</v>
      </c>
      <c r="C89" s="12">
        <f t="shared" si="1"/>
        <v>1.1027155912943258E-2</v>
      </c>
    </row>
    <row r="90" spans="1:3" x14ac:dyDescent="0.15">
      <c r="A90" s="5">
        <v>43647</v>
      </c>
      <c r="B90" s="6">
        <v>7.0150281249999997</v>
      </c>
      <c r="C90" s="12">
        <f t="shared" si="1"/>
        <v>2.8268796549849193E-2</v>
      </c>
    </row>
    <row r="91" spans="1:3" x14ac:dyDescent="0.15">
      <c r="A91" s="5">
        <v>43739</v>
      </c>
      <c r="B91" s="6">
        <v>7.0448225806451612</v>
      </c>
      <c r="C91" s="12">
        <f t="shared" si="1"/>
        <v>4.2382384945484101E-3</v>
      </c>
    </row>
    <row r="92" spans="1:3" x14ac:dyDescent="0.15">
      <c r="A92" s="5">
        <v>43831</v>
      </c>
      <c r="B92" s="6">
        <v>6.9785919354838706</v>
      </c>
      <c r="C92" s="12">
        <f t="shared" si="1"/>
        <v>-9.4457933231383035E-3</v>
      </c>
    </row>
    <row r="93" spans="1:3" x14ac:dyDescent="0.15">
      <c r="A93" s="5">
        <v>43922</v>
      </c>
      <c r="B93" s="6">
        <v>7.0841296874999999</v>
      </c>
      <c r="C93" s="12">
        <f t="shared" si="1"/>
        <v>1.5009858869866279E-2</v>
      </c>
    </row>
    <row r="94" spans="1:3" x14ac:dyDescent="0.15">
      <c r="A94" s="5">
        <v>44013</v>
      </c>
      <c r="B94" s="6">
        <v>6.9153156249999999</v>
      </c>
      <c r="C94" s="12">
        <f t="shared" si="1"/>
        <v>-2.4118419249873912E-2</v>
      </c>
    </row>
    <row r="95" spans="1:3" x14ac:dyDescent="0.15">
      <c r="A95" s="5">
        <v>44105</v>
      </c>
      <c r="B95" s="6">
        <v>6.6235066666666667</v>
      </c>
      <c r="C95" s="12">
        <f t="shared" si="1"/>
        <v>-4.3113669944776938E-2</v>
      </c>
    </row>
    <row r="96" spans="1:3" x14ac:dyDescent="0.15">
      <c r="A96" s="5">
        <v>44197</v>
      </c>
      <c r="B96" s="6">
        <v>6.4816683333333334</v>
      </c>
      <c r="C96" s="12">
        <f t="shared" si="1"/>
        <v>-2.1647001583793232E-2</v>
      </c>
    </row>
    <row r="97" spans="1:3" x14ac:dyDescent="0.15">
      <c r="A97" s="5">
        <v>44287</v>
      </c>
      <c r="B97" s="6">
        <v>6.4594031249999997</v>
      </c>
      <c r="C97" s="12">
        <f t="shared" si="1"/>
        <v>-3.4410180601318644E-3</v>
      </c>
    </row>
    <row r="98" spans="1:3" x14ac:dyDescent="0.15">
      <c r="A98" s="5">
        <v>44378</v>
      </c>
      <c r="B98" s="6">
        <v>6.4698921875000002</v>
      </c>
      <c r="C98" s="12">
        <f t="shared" si="1"/>
        <v>1.6225269123491266E-3</v>
      </c>
    </row>
    <row r="99" spans="1:3" x14ac:dyDescent="0.15">
      <c r="A99" s="5">
        <v>44470</v>
      </c>
      <c r="B99" s="6">
        <v>6.3914393442622952</v>
      </c>
      <c r="C99" s="12">
        <f t="shared" si="1"/>
        <v>-1.2199952409393342E-2</v>
      </c>
    </row>
    <row r="100" spans="1:3" x14ac:dyDescent="0.15">
      <c r="A100" s="5">
        <v>44562</v>
      </c>
      <c r="B100" s="6">
        <v>6.3478000000000003</v>
      </c>
      <c r="C100" s="12">
        <f t="shared" si="1"/>
        <v>-6.8511963362007672E-3</v>
      </c>
    </row>
    <row r="101" spans="1:3" x14ac:dyDescent="0.15">
      <c r="A101" s="5">
        <v>44652</v>
      </c>
      <c r="B101" s="6">
        <v>6.6083825396825393</v>
      </c>
      <c r="C101" s="12">
        <f t="shared" si="1"/>
        <v>4.023062874918526E-2</v>
      </c>
    </row>
    <row r="102" spans="1:3" x14ac:dyDescent="0.15">
      <c r="A102" s="5">
        <v>44743</v>
      </c>
      <c r="B102" s="6">
        <v>6.8520078125000001</v>
      </c>
      <c r="C102" s="12">
        <f t="shared" si="1"/>
        <v>3.6202795708387053E-2</v>
      </c>
    </row>
    <row r="103" spans="1:3" x14ac:dyDescent="0.15">
      <c r="A103" s="5">
        <v>44835</v>
      </c>
      <c r="B103" s="6">
        <v>7.1234350877192982</v>
      </c>
      <c r="C103" s="12">
        <f t="shared" si="1"/>
        <v>3.884834458041711E-2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03"/>
  <sheetViews>
    <sheetView topLeftCell="A73" workbookViewId="0">
      <selection activeCell="F98" sqref="F98"/>
    </sheetView>
  </sheetViews>
  <sheetFormatPr baseColWidth="10" defaultRowHeight="13" x14ac:dyDescent="0.15"/>
  <cols>
    <col min="1" max="2" width="20.6640625" customWidth="1"/>
    <col min="3" max="3" width="21.83203125" bestFit="1" customWidth="1"/>
    <col min="4" max="256" width="20.6640625" customWidth="1"/>
  </cols>
  <sheetData>
    <row r="1" spans="1:3" x14ac:dyDescent="0.15">
      <c r="A1" t="s">
        <v>0</v>
      </c>
    </row>
    <row r="2" spans="1:3" x14ac:dyDescent="0.15">
      <c r="A2" t="s">
        <v>1</v>
      </c>
    </row>
    <row r="3" spans="1:3" x14ac:dyDescent="0.15">
      <c r="A3" t="s">
        <v>2</v>
      </c>
    </row>
    <row r="4" spans="1:3" x14ac:dyDescent="0.15">
      <c r="A4" t="s">
        <v>3</v>
      </c>
    </row>
    <row r="5" spans="1:3" x14ac:dyDescent="0.15">
      <c r="A5" t="s">
        <v>4</v>
      </c>
    </row>
    <row r="6" spans="1:3" x14ac:dyDescent="0.15">
      <c r="A6" t="s">
        <v>5</v>
      </c>
    </row>
    <row r="8" spans="1:3" x14ac:dyDescent="0.15">
      <c r="A8" t="s">
        <v>16</v>
      </c>
      <c r="B8" t="s">
        <v>17</v>
      </c>
    </row>
    <row r="10" spans="1:3" x14ac:dyDescent="0.15">
      <c r="A10" t="s">
        <v>8</v>
      </c>
    </row>
    <row r="11" spans="1:3" x14ac:dyDescent="0.15">
      <c r="A11" s="10" t="s">
        <v>9</v>
      </c>
      <c r="B11" s="10" t="s">
        <v>16</v>
      </c>
      <c r="C11" s="10" t="s">
        <v>22</v>
      </c>
    </row>
    <row r="12" spans="1:3" x14ac:dyDescent="0.15">
      <c r="A12" s="1">
        <v>36526</v>
      </c>
      <c r="B12" s="7">
        <v>10002.179</v>
      </c>
    </row>
    <row r="13" spans="1:3" x14ac:dyDescent="0.15">
      <c r="A13" s="1">
        <v>36617</v>
      </c>
      <c r="B13" s="7">
        <v>10247.719999999999</v>
      </c>
      <c r="C13" s="11">
        <f>LN(B13/B12)</f>
        <v>2.4252272559508969E-2</v>
      </c>
    </row>
    <row r="14" spans="1:3" x14ac:dyDescent="0.15">
      <c r="A14" s="1">
        <v>36708</v>
      </c>
      <c r="B14" s="7">
        <v>10318.165000000001</v>
      </c>
      <c r="C14" s="11">
        <f t="shared" ref="C14:C77" si="0">LN(B14/B13)</f>
        <v>6.8506923490136594E-3</v>
      </c>
    </row>
    <row r="15" spans="1:3" x14ac:dyDescent="0.15">
      <c r="A15" s="1">
        <v>36800</v>
      </c>
      <c r="B15" s="7">
        <v>10435.744000000001</v>
      </c>
      <c r="C15" s="11">
        <f t="shared" si="0"/>
        <v>1.1330902336348692E-2</v>
      </c>
    </row>
    <row r="16" spans="1:3" x14ac:dyDescent="0.15">
      <c r="A16" s="1">
        <v>36892</v>
      </c>
      <c r="B16" s="7">
        <v>10470.231</v>
      </c>
      <c r="C16" s="11">
        <f t="shared" si="0"/>
        <v>3.2992511741493447E-3</v>
      </c>
    </row>
    <row r="17" spans="1:3" x14ac:dyDescent="0.15">
      <c r="A17" s="1">
        <v>36982</v>
      </c>
      <c r="B17" s="7">
        <v>10599</v>
      </c>
      <c r="C17" s="11">
        <f t="shared" si="0"/>
        <v>1.2223569368808239E-2</v>
      </c>
    </row>
    <row r="18" spans="1:3" x14ac:dyDescent="0.15">
      <c r="A18" s="1">
        <v>37073</v>
      </c>
      <c r="B18" s="7">
        <v>10598.02</v>
      </c>
      <c r="C18" s="11">
        <f t="shared" si="0"/>
        <v>-9.2465827809604695E-5</v>
      </c>
    </row>
    <row r="19" spans="1:3" x14ac:dyDescent="0.15">
      <c r="A19" s="1">
        <v>37165</v>
      </c>
      <c r="B19" s="7">
        <v>10660.465</v>
      </c>
      <c r="C19" s="11">
        <f t="shared" si="0"/>
        <v>5.8748475821547097E-3</v>
      </c>
    </row>
    <row r="20" spans="1:3" x14ac:dyDescent="0.15">
      <c r="A20" s="1">
        <v>37257</v>
      </c>
      <c r="B20" s="7">
        <v>10783.5</v>
      </c>
      <c r="C20" s="11">
        <f t="shared" si="0"/>
        <v>1.1475149310435804E-2</v>
      </c>
    </row>
    <row r="21" spans="1:3" x14ac:dyDescent="0.15">
      <c r="A21" s="1">
        <v>37347</v>
      </c>
      <c r="B21" s="7">
        <v>10887.46</v>
      </c>
      <c r="C21" s="11">
        <f t="shared" si="0"/>
        <v>9.5944801239710685E-3</v>
      </c>
    </row>
    <row r="22" spans="1:3" x14ac:dyDescent="0.15">
      <c r="A22" s="1">
        <v>37438</v>
      </c>
      <c r="B22" s="7">
        <v>10984.04</v>
      </c>
      <c r="C22" s="11">
        <f t="shared" si="0"/>
        <v>8.8316418857664371E-3</v>
      </c>
    </row>
    <row r="23" spans="1:3" x14ac:dyDescent="0.15">
      <c r="A23" s="1">
        <v>37530</v>
      </c>
      <c r="B23" s="7">
        <v>11061.433000000001</v>
      </c>
      <c r="C23" s="11">
        <f t="shared" si="0"/>
        <v>7.0212435852193581E-3</v>
      </c>
    </row>
    <row r="24" spans="1:3" x14ac:dyDescent="0.15">
      <c r="A24" s="1">
        <v>37622</v>
      </c>
      <c r="B24" s="7">
        <v>11174.129000000001</v>
      </c>
      <c r="C24" s="11">
        <f t="shared" si="0"/>
        <v>1.0136641922702323E-2</v>
      </c>
    </row>
    <row r="25" spans="1:3" x14ac:dyDescent="0.15">
      <c r="A25" s="1">
        <v>37712</v>
      </c>
      <c r="B25" s="7">
        <v>11312.766</v>
      </c>
      <c r="C25" s="11">
        <f t="shared" si="0"/>
        <v>1.2330626934195782E-2</v>
      </c>
    </row>
    <row r="26" spans="1:3" x14ac:dyDescent="0.15">
      <c r="A26" s="1">
        <v>37803</v>
      </c>
      <c r="B26" s="7">
        <v>11566.669</v>
      </c>
      <c r="C26" s="11">
        <f t="shared" si="0"/>
        <v>2.2195777452036287E-2</v>
      </c>
    </row>
    <row r="27" spans="1:3" x14ac:dyDescent="0.15">
      <c r="A27" s="1">
        <v>37895</v>
      </c>
      <c r="B27" s="7">
        <v>11772.234</v>
      </c>
      <c r="C27" s="11">
        <f t="shared" si="0"/>
        <v>1.7616107835718941E-2</v>
      </c>
    </row>
    <row r="28" spans="1:3" x14ac:dyDescent="0.15">
      <c r="A28" s="1">
        <v>37987</v>
      </c>
      <c r="B28" s="7">
        <v>11923.447</v>
      </c>
      <c r="C28" s="11">
        <f t="shared" si="0"/>
        <v>1.2763089836187578E-2</v>
      </c>
    </row>
    <row r="29" spans="1:3" x14ac:dyDescent="0.15">
      <c r="A29" s="1">
        <v>38078</v>
      </c>
      <c r="B29" s="7">
        <v>12112.815000000001</v>
      </c>
      <c r="C29" s="11">
        <f t="shared" si="0"/>
        <v>1.5757185384983427E-2</v>
      </c>
    </row>
    <row r="30" spans="1:3" x14ac:dyDescent="0.15">
      <c r="A30" s="1">
        <v>38169</v>
      </c>
      <c r="B30" s="7">
        <v>12305.307000000001</v>
      </c>
      <c r="C30" s="11">
        <f t="shared" si="0"/>
        <v>1.5766649668752231E-2</v>
      </c>
    </row>
    <row r="31" spans="1:3" x14ac:dyDescent="0.15">
      <c r="A31" s="1">
        <v>38261</v>
      </c>
      <c r="B31" s="7">
        <v>12527.214</v>
      </c>
      <c r="C31" s="11">
        <f t="shared" si="0"/>
        <v>1.7872765077211163E-2</v>
      </c>
    </row>
    <row r="32" spans="1:3" x14ac:dyDescent="0.15">
      <c r="A32" s="1">
        <v>38353</v>
      </c>
      <c r="B32" s="7">
        <v>12767.286</v>
      </c>
      <c r="C32" s="11">
        <f t="shared" si="0"/>
        <v>1.8982720274537845E-2</v>
      </c>
    </row>
    <row r="33" spans="1:3" x14ac:dyDescent="0.15">
      <c r="A33" s="1">
        <v>38443</v>
      </c>
      <c r="B33" s="7">
        <v>12922.656000000001</v>
      </c>
      <c r="C33" s="11">
        <f t="shared" si="0"/>
        <v>1.2095931891509277E-2</v>
      </c>
    </row>
    <row r="34" spans="1:3" x14ac:dyDescent="0.15">
      <c r="A34" s="1">
        <v>38534</v>
      </c>
      <c r="B34" s="7">
        <v>13142.642</v>
      </c>
      <c r="C34" s="11">
        <f t="shared" si="0"/>
        <v>1.6880008311836569E-2</v>
      </c>
    </row>
    <row r="35" spans="1:3" x14ac:dyDescent="0.15">
      <c r="A35" s="1">
        <v>38626</v>
      </c>
      <c r="B35" s="7">
        <v>13324.204</v>
      </c>
      <c r="C35" s="11">
        <f t="shared" si="0"/>
        <v>1.3720172637200894E-2</v>
      </c>
    </row>
    <row r="36" spans="1:3" x14ac:dyDescent="0.15">
      <c r="A36" s="1">
        <v>38718</v>
      </c>
      <c r="B36" s="7">
        <v>13599.16</v>
      </c>
      <c r="C36" s="11">
        <f t="shared" si="0"/>
        <v>2.0425795196878423E-2</v>
      </c>
    </row>
    <row r="37" spans="1:3" x14ac:dyDescent="0.15">
      <c r="A37" s="1">
        <v>38808</v>
      </c>
      <c r="B37" s="7">
        <v>13753.424000000001</v>
      </c>
      <c r="C37" s="11">
        <f t="shared" si="0"/>
        <v>1.1279785165911433E-2</v>
      </c>
    </row>
    <row r="38" spans="1:3" x14ac:dyDescent="0.15">
      <c r="A38" s="1">
        <v>38899</v>
      </c>
      <c r="B38" s="7">
        <v>13870.188</v>
      </c>
      <c r="C38" s="11">
        <f t="shared" si="0"/>
        <v>8.4539773743926242E-3</v>
      </c>
    </row>
    <row r="39" spans="1:3" x14ac:dyDescent="0.15">
      <c r="A39" s="1">
        <v>38991</v>
      </c>
      <c r="B39" s="7">
        <v>14039.56</v>
      </c>
      <c r="C39" s="11">
        <f t="shared" si="0"/>
        <v>1.2137270406338191E-2</v>
      </c>
    </row>
    <row r="40" spans="1:3" x14ac:dyDescent="0.15">
      <c r="A40" s="1">
        <v>39083</v>
      </c>
      <c r="B40" s="7">
        <v>14215.651</v>
      </c>
      <c r="C40" s="11">
        <f t="shared" si="0"/>
        <v>1.2464481672711678E-2</v>
      </c>
    </row>
    <row r="41" spans="1:3" x14ac:dyDescent="0.15">
      <c r="A41" s="1">
        <v>39173</v>
      </c>
      <c r="B41" s="7">
        <v>14402.082</v>
      </c>
      <c r="C41" s="11">
        <f t="shared" si="0"/>
        <v>1.3029238716165438E-2</v>
      </c>
    </row>
    <row r="42" spans="1:3" x14ac:dyDescent="0.15">
      <c r="A42" s="1">
        <v>39264</v>
      </c>
      <c r="B42" s="7">
        <v>14564.117</v>
      </c>
      <c r="C42" s="11">
        <f t="shared" si="0"/>
        <v>1.1187984324071344E-2</v>
      </c>
    </row>
    <row r="43" spans="1:3" x14ac:dyDescent="0.15">
      <c r="A43" s="1">
        <v>39356</v>
      </c>
      <c r="B43" s="7">
        <v>14715.058000000001</v>
      </c>
      <c r="C43" s="11">
        <f t="shared" si="0"/>
        <v>1.031055944570655E-2</v>
      </c>
    </row>
    <row r="44" spans="1:3" x14ac:dyDescent="0.15">
      <c r="A44" s="1">
        <v>39448</v>
      </c>
      <c r="B44" s="7">
        <v>14706.538</v>
      </c>
      <c r="C44" s="11">
        <f t="shared" si="0"/>
        <v>-5.7916642170994538E-4</v>
      </c>
    </row>
    <row r="45" spans="1:3" x14ac:dyDescent="0.15">
      <c r="A45" s="1">
        <v>39539</v>
      </c>
      <c r="B45" s="7">
        <v>14865.700999999999</v>
      </c>
      <c r="C45" s="11">
        <f t="shared" si="0"/>
        <v>1.0764456279087068E-2</v>
      </c>
    </row>
    <row r="46" spans="1:3" x14ac:dyDescent="0.15">
      <c r="A46" s="1">
        <v>39630</v>
      </c>
      <c r="B46" s="7">
        <v>14898.999</v>
      </c>
      <c r="C46" s="11">
        <f t="shared" si="0"/>
        <v>2.2374163953209699E-3</v>
      </c>
    </row>
    <row r="47" spans="1:3" x14ac:dyDescent="0.15">
      <c r="A47" s="1">
        <v>39722</v>
      </c>
      <c r="B47" s="7">
        <v>14608.208000000001</v>
      </c>
      <c r="C47" s="11">
        <f t="shared" si="0"/>
        <v>-1.9710466962084082E-2</v>
      </c>
    </row>
    <row r="48" spans="1:3" x14ac:dyDescent="0.15">
      <c r="A48" s="1">
        <v>39814</v>
      </c>
      <c r="B48" s="7">
        <v>14430.901</v>
      </c>
      <c r="C48" s="11">
        <f t="shared" si="0"/>
        <v>-1.221175232555423E-2</v>
      </c>
    </row>
    <row r="49" spans="1:3" x14ac:dyDescent="0.15">
      <c r="A49" s="1">
        <v>39904</v>
      </c>
      <c r="B49" s="7">
        <v>14381.236000000001</v>
      </c>
      <c r="C49" s="11">
        <f t="shared" si="0"/>
        <v>-3.447508887684924E-3</v>
      </c>
    </row>
    <row r="50" spans="1:3" x14ac:dyDescent="0.15">
      <c r="A50" s="1">
        <v>39995</v>
      </c>
      <c r="B50" s="7">
        <v>14448.882</v>
      </c>
      <c r="C50" s="11">
        <f t="shared" si="0"/>
        <v>4.6927400117168627E-3</v>
      </c>
    </row>
    <row r="51" spans="1:3" x14ac:dyDescent="0.15">
      <c r="A51" s="1">
        <v>40087</v>
      </c>
      <c r="B51" s="7">
        <v>14651.248</v>
      </c>
      <c r="C51" s="11">
        <f t="shared" si="0"/>
        <v>1.3908478225124641E-2</v>
      </c>
    </row>
    <row r="52" spans="1:3" x14ac:dyDescent="0.15">
      <c r="A52" s="1">
        <v>40179</v>
      </c>
      <c r="B52" s="7">
        <v>14764.611000000001</v>
      </c>
      <c r="C52" s="11">
        <f t="shared" si="0"/>
        <v>7.7076492119787293E-3</v>
      </c>
    </row>
    <row r="53" spans="1:3" x14ac:dyDescent="0.15">
      <c r="A53" s="1">
        <v>40269</v>
      </c>
      <c r="B53" s="7">
        <v>14980.192999999999</v>
      </c>
      <c r="C53" s="11">
        <f t="shared" si="0"/>
        <v>1.4495693091105755E-2</v>
      </c>
    </row>
    <row r="54" spans="1:3" x14ac:dyDescent="0.15">
      <c r="A54" s="1">
        <v>40360</v>
      </c>
      <c r="B54" s="7">
        <v>15141.605</v>
      </c>
      <c r="C54" s="11">
        <f t="shared" si="0"/>
        <v>1.0717391107407138E-2</v>
      </c>
    </row>
    <row r="55" spans="1:3" x14ac:dyDescent="0.15">
      <c r="A55" s="1">
        <v>40452</v>
      </c>
      <c r="B55" s="7">
        <v>15309.471</v>
      </c>
      <c r="C55" s="11">
        <f t="shared" si="0"/>
        <v>1.1025403534013965E-2</v>
      </c>
    </row>
    <row r="56" spans="1:3" x14ac:dyDescent="0.15">
      <c r="A56" s="1">
        <v>40544</v>
      </c>
      <c r="B56" s="7">
        <v>15351.444</v>
      </c>
      <c r="C56" s="11">
        <f t="shared" si="0"/>
        <v>2.7378847773575636E-3</v>
      </c>
    </row>
    <row r="57" spans="1:3" x14ac:dyDescent="0.15">
      <c r="A57" s="1">
        <v>40634</v>
      </c>
      <c r="B57" s="7">
        <v>15557.535</v>
      </c>
      <c r="C57" s="11">
        <f t="shared" si="0"/>
        <v>1.3335545907507804E-2</v>
      </c>
    </row>
    <row r="58" spans="1:3" x14ac:dyDescent="0.15">
      <c r="A58" s="1">
        <v>40725</v>
      </c>
      <c r="B58" s="7">
        <v>15647.681</v>
      </c>
      <c r="C58" s="11">
        <f t="shared" si="0"/>
        <v>5.7776399153539812E-3</v>
      </c>
    </row>
    <row r="59" spans="1:3" x14ac:dyDescent="0.15">
      <c r="A59" s="1">
        <v>40817</v>
      </c>
      <c r="B59" s="7">
        <v>15842.267</v>
      </c>
      <c r="C59" s="11">
        <f t="shared" si="0"/>
        <v>1.2358767739801811E-2</v>
      </c>
    </row>
    <row r="60" spans="1:3" x14ac:dyDescent="0.15">
      <c r="A60" s="1">
        <v>40909</v>
      </c>
      <c r="B60" s="7">
        <v>16068.824000000001</v>
      </c>
      <c r="C60" s="11">
        <f t="shared" si="0"/>
        <v>1.4199502400792086E-2</v>
      </c>
    </row>
    <row r="61" spans="1:3" x14ac:dyDescent="0.15">
      <c r="A61" s="1">
        <v>41000</v>
      </c>
      <c r="B61" s="7">
        <v>16207.13</v>
      </c>
      <c r="C61" s="11">
        <f t="shared" si="0"/>
        <v>8.5702716357707338E-3</v>
      </c>
    </row>
    <row r="62" spans="1:3" x14ac:dyDescent="0.15">
      <c r="A62" s="1">
        <v>41091</v>
      </c>
      <c r="B62" s="7">
        <v>16319.54</v>
      </c>
      <c r="C62" s="11">
        <f t="shared" si="0"/>
        <v>6.9118939950017317E-3</v>
      </c>
    </row>
    <row r="63" spans="1:3" x14ac:dyDescent="0.15">
      <c r="A63" s="1">
        <v>41183</v>
      </c>
      <c r="B63" s="7">
        <v>16420.385999999999</v>
      </c>
      <c r="C63" s="11">
        <f t="shared" si="0"/>
        <v>6.1604488009387656E-3</v>
      </c>
    </row>
    <row r="64" spans="1:3" x14ac:dyDescent="0.15">
      <c r="A64" s="1">
        <v>41275</v>
      </c>
      <c r="B64" s="7">
        <v>16629.05</v>
      </c>
      <c r="C64" s="11">
        <f t="shared" si="0"/>
        <v>1.262755423146494E-2</v>
      </c>
    </row>
    <row r="65" spans="1:3" x14ac:dyDescent="0.15">
      <c r="A65" s="1">
        <v>41365</v>
      </c>
      <c r="B65" s="7">
        <v>16699.550999999999</v>
      </c>
      <c r="C65" s="11">
        <f t="shared" si="0"/>
        <v>4.2306669371089262E-3</v>
      </c>
    </row>
    <row r="66" spans="1:3" x14ac:dyDescent="0.15">
      <c r="A66" s="1">
        <v>41456</v>
      </c>
      <c r="B66" s="7">
        <v>16911.067999999999</v>
      </c>
      <c r="C66" s="11">
        <f t="shared" si="0"/>
        <v>1.2586485977126458E-2</v>
      </c>
    </row>
    <row r="67" spans="1:3" x14ac:dyDescent="0.15">
      <c r="A67" s="1">
        <v>41548</v>
      </c>
      <c r="B67" s="7">
        <v>17133.114000000001</v>
      </c>
      <c r="C67" s="11">
        <f t="shared" si="0"/>
        <v>1.3044763343799075E-2</v>
      </c>
    </row>
    <row r="68" spans="1:3" x14ac:dyDescent="0.15">
      <c r="A68" s="1">
        <v>41640</v>
      </c>
      <c r="B68" s="7">
        <v>17144.280999999999</v>
      </c>
      <c r="C68" s="11">
        <f t="shared" si="0"/>
        <v>6.5156645626459654E-4</v>
      </c>
    </row>
    <row r="69" spans="1:3" x14ac:dyDescent="0.15">
      <c r="A69" s="1">
        <v>41730</v>
      </c>
      <c r="B69" s="7">
        <v>17462.703000000001</v>
      </c>
      <c r="C69" s="11">
        <f t="shared" si="0"/>
        <v>1.8402700815120562E-2</v>
      </c>
    </row>
    <row r="70" spans="1:3" x14ac:dyDescent="0.15">
      <c r="A70" s="1">
        <v>41821</v>
      </c>
      <c r="B70" s="7">
        <v>17743.226999999999</v>
      </c>
      <c r="C70" s="11">
        <f t="shared" si="0"/>
        <v>1.5936516211396367E-2</v>
      </c>
    </row>
    <row r="71" spans="1:3" x14ac:dyDescent="0.15">
      <c r="A71" s="1">
        <v>41913</v>
      </c>
      <c r="B71" s="7">
        <v>17852.54</v>
      </c>
      <c r="C71" s="11">
        <f t="shared" si="0"/>
        <v>6.141929383738926E-3</v>
      </c>
    </row>
    <row r="72" spans="1:3" x14ac:dyDescent="0.15">
      <c r="A72" s="1">
        <v>42005</v>
      </c>
      <c r="B72" s="7">
        <v>17991.348000000002</v>
      </c>
      <c r="C72" s="11">
        <f t="shared" si="0"/>
        <v>7.7451806510753377E-3</v>
      </c>
    </row>
    <row r="73" spans="1:3" x14ac:dyDescent="0.15">
      <c r="A73" s="1">
        <v>42095</v>
      </c>
      <c r="B73" s="7">
        <v>18193.706999999999</v>
      </c>
      <c r="C73" s="11">
        <f t="shared" si="0"/>
        <v>1.11847893877719E-2</v>
      </c>
    </row>
    <row r="74" spans="1:3" x14ac:dyDescent="0.15">
      <c r="A74" s="1">
        <v>42186</v>
      </c>
      <c r="B74" s="7">
        <v>18306.96</v>
      </c>
      <c r="C74" s="11">
        <f t="shared" si="0"/>
        <v>6.2055503498999074E-3</v>
      </c>
    </row>
    <row r="75" spans="1:3" x14ac:dyDescent="0.15">
      <c r="A75" s="1">
        <v>42278</v>
      </c>
      <c r="B75" s="7">
        <v>18332.079000000002</v>
      </c>
      <c r="C75" s="11">
        <f t="shared" si="0"/>
        <v>1.3711606319959696E-3</v>
      </c>
    </row>
    <row r="76" spans="1:3" x14ac:dyDescent="0.15">
      <c r="A76" s="1">
        <v>42370</v>
      </c>
      <c r="B76" s="7">
        <v>18425.306</v>
      </c>
      <c r="C76" s="11">
        <f t="shared" si="0"/>
        <v>5.0725697653208933E-3</v>
      </c>
    </row>
    <row r="77" spans="1:3" x14ac:dyDescent="0.15">
      <c r="A77" s="1">
        <v>42461</v>
      </c>
      <c r="B77" s="7">
        <v>18611.616999999998</v>
      </c>
      <c r="C77" s="11">
        <f t="shared" si="0"/>
        <v>1.0060909841794157E-2</v>
      </c>
    </row>
    <row r="78" spans="1:3" x14ac:dyDescent="0.15">
      <c r="A78" s="1">
        <v>42552</v>
      </c>
      <c r="B78" s="7">
        <v>18775.458999999999</v>
      </c>
      <c r="C78" s="11">
        <f t="shared" ref="C78:C102" si="1">LN(B78/B77)</f>
        <v>8.7646891057999981E-3</v>
      </c>
    </row>
    <row r="79" spans="1:3" x14ac:dyDescent="0.15">
      <c r="A79" s="1">
        <v>42644</v>
      </c>
      <c r="B79" s="7">
        <v>18968.041000000001</v>
      </c>
      <c r="C79" s="11">
        <f t="shared" si="1"/>
        <v>1.0204865541157918E-2</v>
      </c>
    </row>
    <row r="80" spans="1:3" x14ac:dyDescent="0.15">
      <c r="A80" s="1">
        <v>42736</v>
      </c>
      <c r="B80" s="7">
        <v>19148.194</v>
      </c>
      <c r="C80" s="11">
        <f t="shared" si="1"/>
        <v>9.4528927893868658E-3</v>
      </c>
    </row>
    <row r="81" spans="1:3" x14ac:dyDescent="0.15">
      <c r="A81" s="1">
        <v>42826</v>
      </c>
      <c r="B81" s="7">
        <v>19304.506000000001</v>
      </c>
      <c r="C81" s="11">
        <f t="shared" si="1"/>
        <v>8.1301370778284875E-3</v>
      </c>
    </row>
    <row r="82" spans="1:3" x14ac:dyDescent="0.15">
      <c r="A82" s="1">
        <v>42917</v>
      </c>
      <c r="B82" s="7">
        <v>19561.896000000001</v>
      </c>
      <c r="C82" s="11">
        <f t="shared" si="1"/>
        <v>1.3245052261155377E-2</v>
      </c>
    </row>
    <row r="83" spans="1:3" x14ac:dyDescent="0.15">
      <c r="A83" s="1">
        <v>43009</v>
      </c>
      <c r="B83" s="7">
        <v>19894.75</v>
      </c>
      <c r="C83" s="11">
        <f t="shared" si="1"/>
        <v>1.6872285404233796E-2</v>
      </c>
    </row>
    <row r="84" spans="1:3" x14ac:dyDescent="0.15">
      <c r="A84" s="1">
        <v>43101</v>
      </c>
      <c r="B84" s="7">
        <v>20155.486000000001</v>
      </c>
      <c r="C84" s="11">
        <f t="shared" si="1"/>
        <v>1.302063157311714E-2</v>
      </c>
    </row>
    <row r="85" spans="1:3" x14ac:dyDescent="0.15">
      <c r="A85" s="1">
        <v>43191</v>
      </c>
      <c r="B85" s="7">
        <v>20470.197</v>
      </c>
      <c r="C85" s="11">
        <f t="shared" si="1"/>
        <v>1.5493514064947971E-2</v>
      </c>
    </row>
    <row r="86" spans="1:3" x14ac:dyDescent="0.15">
      <c r="A86" s="1">
        <v>43282</v>
      </c>
      <c r="B86" s="7">
        <v>20687.277999999998</v>
      </c>
      <c r="C86" s="11">
        <f t="shared" si="1"/>
        <v>1.0548898495223074E-2</v>
      </c>
    </row>
    <row r="87" spans="1:3" x14ac:dyDescent="0.15">
      <c r="A87" s="1">
        <v>43374</v>
      </c>
      <c r="B87" s="7">
        <v>20819.269</v>
      </c>
      <c r="C87" s="11">
        <f t="shared" si="1"/>
        <v>6.3600301378565786E-3</v>
      </c>
    </row>
    <row r="88" spans="1:3" x14ac:dyDescent="0.15">
      <c r="A88" s="1">
        <v>43466</v>
      </c>
      <c r="B88" s="7">
        <v>21013.084999999999</v>
      </c>
      <c r="C88" s="11">
        <f t="shared" si="1"/>
        <v>9.2663868185464491E-3</v>
      </c>
    </row>
    <row r="89" spans="1:3" x14ac:dyDescent="0.15">
      <c r="A89" s="1">
        <v>43556</v>
      </c>
      <c r="B89" s="7">
        <v>21272.448</v>
      </c>
      <c r="C89" s="11">
        <f t="shared" si="1"/>
        <v>1.2267375349746009E-2</v>
      </c>
    </row>
    <row r="90" spans="1:3" x14ac:dyDescent="0.15">
      <c r="A90" s="1">
        <v>43647</v>
      </c>
      <c r="B90" s="7">
        <v>21531.839</v>
      </c>
      <c r="C90" s="11">
        <f t="shared" si="1"/>
        <v>1.2120009159556223E-2</v>
      </c>
    </row>
    <row r="91" spans="1:3" x14ac:dyDescent="0.15">
      <c r="A91" s="1">
        <v>43739</v>
      </c>
      <c r="B91" s="7">
        <v>21706.531999999999</v>
      </c>
      <c r="C91" s="11">
        <f t="shared" si="1"/>
        <v>8.080505648143466E-3</v>
      </c>
    </row>
    <row r="92" spans="1:3" x14ac:dyDescent="0.15">
      <c r="A92" s="1">
        <v>43831</v>
      </c>
      <c r="B92" s="7">
        <v>21538.031999999999</v>
      </c>
      <c r="C92" s="11">
        <f t="shared" si="1"/>
        <v>-7.7929264240182332E-3</v>
      </c>
    </row>
    <row r="93" spans="1:3" x14ac:dyDescent="0.15">
      <c r="A93" s="1">
        <v>43922</v>
      </c>
      <c r="B93" s="7">
        <v>19636.731</v>
      </c>
      <c r="C93" s="11">
        <f t="shared" si="1"/>
        <v>-9.2418459607579453E-2</v>
      </c>
    </row>
    <row r="94" spans="1:3" x14ac:dyDescent="0.15">
      <c r="A94" s="1">
        <v>44013</v>
      </c>
      <c r="B94" s="7">
        <v>21362.428</v>
      </c>
      <c r="C94" s="11">
        <f t="shared" si="1"/>
        <v>8.4231834999858271E-2</v>
      </c>
    </row>
    <row r="95" spans="1:3" x14ac:dyDescent="0.15">
      <c r="A95" s="1">
        <v>44105</v>
      </c>
      <c r="B95" s="7">
        <v>21704.705999999998</v>
      </c>
      <c r="C95" s="11">
        <f t="shared" si="1"/>
        <v>1.5895425349763719E-2</v>
      </c>
    </row>
    <row r="96" spans="1:3" x14ac:dyDescent="0.15">
      <c r="A96" s="1">
        <v>44197</v>
      </c>
      <c r="B96" s="7">
        <v>22313.85</v>
      </c>
      <c r="C96" s="11">
        <f t="shared" si="1"/>
        <v>2.7678458517481897E-2</v>
      </c>
    </row>
    <row r="97" spans="1:3" x14ac:dyDescent="0.15">
      <c r="A97" s="1">
        <v>44287</v>
      </c>
      <c r="B97" s="7">
        <v>23046.934000000001</v>
      </c>
      <c r="C97" s="11">
        <f t="shared" si="1"/>
        <v>3.2325183499738612E-2</v>
      </c>
    </row>
    <row r="98" spans="1:3" x14ac:dyDescent="0.15">
      <c r="A98" s="1">
        <v>44378</v>
      </c>
      <c r="B98" s="7">
        <v>23550.42</v>
      </c>
      <c r="C98" s="11">
        <f t="shared" si="1"/>
        <v>2.1610909287328596E-2</v>
      </c>
    </row>
    <row r="99" spans="1:3" x14ac:dyDescent="0.15">
      <c r="A99" s="1">
        <v>44470</v>
      </c>
      <c r="B99" s="7">
        <v>24349.120999999999</v>
      </c>
      <c r="C99" s="11">
        <f t="shared" si="1"/>
        <v>3.3352095616101404E-2</v>
      </c>
    </row>
    <row r="100" spans="1:3" x14ac:dyDescent="0.15">
      <c r="A100" s="1">
        <v>44562</v>
      </c>
      <c r="B100" s="7">
        <v>24740.48</v>
      </c>
      <c r="C100" s="11">
        <f t="shared" si="1"/>
        <v>1.5945018240224446E-2</v>
      </c>
    </row>
    <row r="101" spans="1:3" x14ac:dyDescent="0.15">
      <c r="A101" s="1">
        <v>44652</v>
      </c>
      <c r="B101" s="7">
        <v>25248.475999999999</v>
      </c>
      <c r="C101" s="11">
        <f t="shared" si="1"/>
        <v>2.0325028909576142E-2</v>
      </c>
    </row>
    <row r="102" spans="1:3" x14ac:dyDescent="0.15">
      <c r="A102" s="1">
        <v>44743</v>
      </c>
      <c r="B102" s="7">
        <v>25723.940999999999</v>
      </c>
      <c r="C102" s="11">
        <f t="shared" si="1"/>
        <v>1.8656317227802421E-2</v>
      </c>
    </row>
    <row r="103" spans="1:3" x14ac:dyDescent="0.15">
      <c r="C103" s="1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03"/>
  <sheetViews>
    <sheetView workbookViewId="0">
      <selection activeCell="H8" sqref="H8"/>
    </sheetView>
  </sheetViews>
  <sheetFormatPr baseColWidth="10" defaultRowHeight="13" x14ac:dyDescent="0.15"/>
  <cols>
    <col min="1" max="256" width="20.6640625" customWidth="1"/>
  </cols>
  <sheetData>
    <row r="1" spans="1:3" x14ac:dyDescent="0.15">
      <c r="A1" t="s">
        <v>0</v>
      </c>
    </row>
    <row r="2" spans="1:3" x14ac:dyDescent="0.15">
      <c r="A2" t="s">
        <v>1</v>
      </c>
    </row>
    <row r="3" spans="1:3" x14ac:dyDescent="0.15">
      <c r="A3" t="s">
        <v>2</v>
      </c>
    </row>
    <row r="4" spans="1:3" x14ac:dyDescent="0.15">
      <c r="A4" t="s">
        <v>3</v>
      </c>
    </row>
    <row r="5" spans="1:3" x14ac:dyDescent="0.15">
      <c r="A5" t="s">
        <v>4</v>
      </c>
    </row>
    <row r="6" spans="1:3" x14ac:dyDescent="0.15">
      <c r="A6" t="s">
        <v>5</v>
      </c>
    </row>
    <row r="8" spans="1:3" x14ac:dyDescent="0.15">
      <c r="A8" t="s">
        <v>10</v>
      </c>
      <c r="B8" t="s">
        <v>11</v>
      </c>
    </row>
    <row r="10" spans="1:3" x14ac:dyDescent="0.15">
      <c r="A10" t="s">
        <v>8</v>
      </c>
    </row>
    <row r="11" spans="1:3" x14ac:dyDescent="0.15">
      <c r="A11" s="10" t="s">
        <v>9</v>
      </c>
      <c r="B11" s="10" t="s">
        <v>10</v>
      </c>
      <c r="C11" s="10" t="s">
        <v>19</v>
      </c>
    </row>
    <row r="12" spans="1:3" x14ac:dyDescent="0.15">
      <c r="A12" s="1">
        <v>36526</v>
      </c>
      <c r="B12" s="2">
        <v>19507.623606557376</v>
      </c>
    </row>
    <row r="13" spans="1:3" x14ac:dyDescent="0.15">
      <c r="A13" s="1">
        <v>36617</v>
      </c>
      <c r="B13" s="2">
        <v>17814.146451612902</v>
      </c>
      <c r="C13" s="11">
        <f>LN(B13/B12)</f>
        <v>-9.0812457220945456E-2</v>
      </c>
    </row>
    <row r="14" spans="1:3" x14ac:dyDescent="0.15">
      <c r="A14" s="1">
        <v>36708</v>
      </c>
      <c r="B14" s="2">
        <v>16478.601746031745</v>
      </c>
      <c r="C14" s="11">
        <f t="shared" ref="C14:C77" si="0">LN(B14/B13)</f>
        <v>-7.7930210754552032E-2</v>
      </c>
    </row>
    <row r="15" spans="1:3" x14ac:dyDescent="0.15">
      <c r="A15" s="1">
        <v>36800</v>
      </c>
      <c r="B15" s="2">
        <v>14828.509677419355</v>
      </c>
      <c r="C15" s="11">
        <f t="shared" si="0"/>
        <v>-0.10551101804203702</v>
      </c>
    </row>
    <row r="16" spans="1:3" x14ac:dyDescent="0.15">
      <c r="A16" s="1">
        <v>36892</v>
      </c>
      <c r="B16" s="2">
        <v>13214.152542372882</v>
      </c>
      <c r="C16" s="11">
        <f t="shared" si="0"/>
        <v>-0.11526323979412298</v>
      </c>
    </row>
    <row r="17" spans="1:3" x14ac:dyDescent="0.15">
      <c r="A17" s="1">
        <v>36982</v>
      </c>
      <c r="B17" s="2">
        <v>13454.773225806452</v>
      </c>
      <c r="C17" s="11">
        <f t="shared" si="0"/>
        <v>1.8045512229726095E-2</v>
      </c>
    </row>
    <row r="18" spans="1:3" x14ac:dyDescent="0.15">
      <c r="A18" s="1">
        <v>37073</v>
      </c>
      <c r="B18" s="2">
        <v>11291.522539682541</v>
      </c>
      <c r="C18" s="11">
        <f t="shared" si="0"/>
        <v>-0.17528170333058538</v>
      </c>
    </row>
    <row r="19" spans="1:3" x14ac:dyDescent="0.15">
      <c r="A19" s="1">
        <v>37165</v>
      </c>
      <c r="B19" s="2">
        <v>10480.952741935484</v>
      </c>
      <c r="C19" s="11">
        <f t="shared" si="0"/>
        <v>-7.4492641186125225E-2</v>
      </c>
    </row>
    <row r="20" spans="1:3" x14ac:dyDescent="0.15">
      <c r="A20" s="1">
        <v>37257</v>
      </c>
      <c r="B20" s="2">
        <v>10592.110344827586</v>
      </c>
      <c r="C20" s="11">
        <f t="shared" si="0"/>
        <v>1.0549831641422192E-2</v>
      </c>
    </row>
    <row r="21" spans="1:3" x14ac:dyDescent="0.15">
      <c r="A21" s="1">
        <v>37347</v>
      </c>
      <c r="B21" s="2">
        <v>11359.577741935484</v>
      </c>
      <c r="C21" s="11">
        <f t="shared" si="0"/>
        <v>6.9951825105653356E-2</v>
      </c>
    </row>
    <row r="22" spans="1:3" x14ac:dyDescent="0.15">
      <c r="A22" s="1">
        <v>37438</v>
      </c>
      <c r="B22" s="2">
        <v>9849.2931250000001</v>
      </c>
      <c r="C22" s="11">
        <f t="shared" si="0"/>
        <v>-0.14266155334843988</v>
      </c>
    </row>
    <row r="23" spans="1:3" x14ac:dyDescent="0.15">
      <c r="A23" s="1">
        <v>37530</v>
      </c>
      <c r="B23" s="2">
        <v>8730.6508064516129</v>
      </c>
      <c r="C23" s="11">
        <f t="shared" si="0"/>
        <v>-0.12055977330028002</v>
      </c>
    </row>
    <row r="24" spans="1:3" x14ac:dyDescent="0.15">
      <c r="A24" s="1">
        <v>37622</v>
      </c>
      <c r="B24" s="2">
        <v>8421.8950000000004</v>
      </c>
      <c r="C24" s="11">
        <f t="shared" si="0"/>
        <v>-3.6005053034575803E-2</v>
      </c>
    </row>
    <row r="25" spans="1:3" x14ac:dyDescent="0.15">
      <c r="A25" s="1">
        <v>37712</v>
      </c>
      <c r="B25" s="2">
        <v>8312.487936507936</v>
      </c>
      <c r="C25" s="11">
        <f t="shared" si="0"/>
        <v>-1.3075907580840795E-2</v>
      </c>
    </row>
    <row r="26" spans="1:3" x14ac:dyDescent="0.15">
      <c r="A26" s="1">
        <v>37803</v>
      </c>
      <c r="B26" s="2">
        <v>10054.813650793651</v>
      </c>
      <c r="C26" s="11">
        <f t="shared" si="0"/>
        <v>0.19029253532992912</v>
      </c>
    </row>
    <row r="27" spans="1:3" x14ac:dyDescent="0.15">
      <c r="A27" s="1">
        <v>37895</v>
      </c>
      <c r="B27" s="2">
        <v>10421.11049180328</v>
      </c>
      <c r="C27" s="11">
        <f t="shared" si="0"/>
        <v>3.5782113692747169E-2</v>
      </c>
    </row>
    <row r="28" spans="1:3" x14ac:dyDescent="0.15">
      <c r="A28" s="1">
        <v>37987</v>
      </c>
      <c r="B28" s="2">
        <v>11018.259180327868</v>
      </c>
      <c r="C28" s="11">
        <f t="shared" si="0"/>
        <v>5.5720218372649816E-2</v>
      </c>
    </row>
    <row r="29" spans="1:3" x14ac:dyDescent="0.15">
      <c r="A29" s="1">
        <v>38078</v>
      </c>
      <c r="B29" s="2">
        <v>11532.167540983606</v>
      </c>
      <c r="C29" s="11">
        <f t="shared" si="0"/>
        <v>4.5586485895997932E-2</v>
      </c>
    </row>
    <row r="30" spans="1:3" x14ac:dyDescent="0.15">
      <c r="A30" s="1">
        <v>38169</v>
      </c>
      <c r="B30" s="2">
        <v>11151.022380952381</v>
      </c>
      <c r="C30" s="11">
        <f t="shared" si="0"/>
        <v>-3.3609120963571291E-2</v>
      </c>
    </row>
    <row r="31" spans="1:3" x14ac:dyDescent="0.15">
      <c r="A31" s="1">
        <v>38261</v>
      </c>
      <c r="B31" s="2">
        <v>11016.486721311476</v>
      </c>
      <c r="C31" s="11">
        <f t="shared" si="0"/>
        <v>-1.2138243485610649E-2</v>
      </c>
    </row>
    <row r="32" spans="1:3" x14ac:dyDescent="0.15">
      <c r="A32" s="1">
        <v>38353</v>
      </c>
      <c r="B32" s="2">
        <v>11594.485166666667</v>
      </c>
      <c r="C32" s="11">
        <f t="shared" si="0"/>
        <v>5.1136624823421989E-2</v>
      </c>
    </row>
    <row r="33" spans="1:3" x14ac:dyDescent="0.15">
      <c r="A33" s="1">
        <v>38443</v>
      </c>
      <c r="B33" s="2">
        <v>11300.630327868852</v>
      </c>
      <c r="C33" s="11">
        <f t="shared" si="0"/>
        <v>-2.5671063009405897E-2</v>
      </c>
    </row>
    <row r="34" spans="1:3" x14ac:dyDescent="0.15">
      <c r="A34" s="1">
        <v>38534</v>
      </c>
      <c r="B34" s="2">
        <v>12295.861428571428</v>
      </c>
      <c r="C34" s="11">
        <f t="shared" si="0"/>
        <v>8.4404231148155345E-2</v>
      </c>
    </row>
    <row r="35" spans="1:3" x14ac:dyDescent="0.15">
      <c r="A35" s="1">
        <v>38626</v>
      </c>
      <c r="B35" s="2">
        <v>14489.908688524591</v>
      </c>
      <c r="C35" s="11">
        <f t="shared" si="0"/>
        <v>0.16418971808554358</v>
      </c>
    </row>
    <row r="36" spans="1:3" x14ac:dyDescent="0.15">
      <c r="A36" s="1">
        <v>38718</v>
      </c>
      <c r="B36" s="2">
        <v>16200.512131147541</v>
      </c>
      <c r="C36" s="11">
        <f t="shared" si="0"/>
        <v>0.11159040014884472</v>
      </c>
    </row>
    <row r="37" spans="1:3" x14ac:dyDescent="0.15">
      <c r="A37" s="1">
        <v>38808</v>
      </c>
      <c r="B37" s="2">
        <v>16143.401774193548</v>
      </c>
      <c r="C37" s="11">
        <f t="shared" si="0"/>
        <v>-3.531447460170535E-3</v>
      </c>
    </row>
    <row r="38" spans="1:3" x14ac:dyDescent="0.15">
      <c r="A38" s="1">
        <v>38899</v>
      </c>
      <c r="B38" s="2">
        <v>15630.614920634922</v>
      </c>
      <c r="C38" s="11">
        <f t="shared" si="0"/>
        <v>-3.2279921321700093E-2</v>
      </c>
    </row>
    <row r="39" spans="1:3" x14ac:dyDescent="0.15">
      <c r="A39" s="1">
        <v>38991</v>
      </c>
      <c r="B39" s="2">
        <v>16476.196774193548</v>
      </c>
      <c r="C39" s="11">
        <f t="shared" si="0"/>
        <v>5.2685233592384487E-2</v>
      </c>
    </row>
    <row r="40" spans="1:3" x14ac:dyDescent="0.15">
      <c r="A40" s="1">
        <v>39083</v>
      </c>
      <c r="B40" s="2">
        <v>17376.597627118645</v>
      </c>
      <c r="C40" s="11">
        <f t="shared" si="0"/>
        <v>5.3207617402990251E-2</v>
      </c>
    </row>
    <row r="41" spans="1:3" x14ac:dyDescent="0.15">
      <c r="A41" s="1">
        <v>39173</v>
      </c>
      <c r="B41" s="2">
        <v>17692.302096774194</v>
      </c>
      <c r="C41" s="11">
        <f t="shared" si="0"/>
        <v>1.8005298206364265E-2</v>
      </c>
    </row>
    <row r="42" spans="1:3" x14ac:dyDescent="0.15">
      <c r="A42" s="1">
        <v>39264</v>
      </c>
      <c r="B42" s="2">
        <v>16908.210645161289</v>
      </c>
      <c r="C42" s="11">
        <f t="shared" si="0"/>
        <v>-4.5330294252083854E-2</v>
      </c>
    </row>
    <row r="43" spans="1:3" x14ac:dyDescent="0.15">
      <c r="A43" s="1">
        <v>39356</v>
      </c>
      <c r="B43" s="2">
        <v>16034.370655737705</v>
      </c>
      <c r="C43" s="11">
        <f t="shared" si="0"/>
        <v>-5.3064756726392291E-2</v>
      </c>
    </row>
    <row r="44" spans="1:3" x14ac:dyDescent="0.15">
      <c r="A44" s="1">
        <v>39448</v>
      </c>
      <c r="B44" s="2">
        <v>13286.611694915255</v>
      </c>
      <c r="C44" s="11">
        <f t="shared" si="0"/>
        <v>-0.18797769546799112</v>
      </c>
    </row>
    <row r="45" spans="1:3" x14ac:dyDescent="0.15">
      <c r="A45" s="1">
        <v>39539</v>
      </c>
      <c r="B45" s="2">
        <v>13809.596290322581</v>
      </c>
      <c r="C45" s="11">
        <f t="shared" si="0"/>
        <v>3.8606845107032182E-2</v>
      </c>
    </row>
    <row r="46" spans="1:3" x14ac:dyDescent="0.15">
      <c r="A46" s="1">
        <v>39630</v>
      </c>
      <c r="B46" s="2">
        <v>12777.189682539683</v>
      </c>
      <c r="C46" s="11">
        <f t="shared" si="0"/>
        <v>-7.7702208729754391E-2</v>
      </c>
    </row>
    <row r="47" spans="1:3" x14ac:dyDescent="0.15">
      <c r="A47" s="1">
        <v>39722</v>
      </c>
      <c r="B47" s="2">
        <v>8721.2878333333338</v>
      </c>
      <c r="C47" s="11">
        <f t="shared" si="0"/>
        <v>-0.3818946107980748</v>
      </c>
    </row>
    <row r="48" spans="1:3" x14ac:dyDescent="0.15">
      <c r="A48" s="1">
        <v>39814</v>
      </c>
      <c r="B48" s="2">
        <v>7924.6676271186443</v>
      </c>
      <c r="C48" s="11">
        <f t="shared" si="0"/>
        <v>-9.5786535236968021E-2</v>
      </c>
    </row>
    <row r="49" spans="1:3" x14ac:dyDescent="0.15">
      <c r="A49" s="1">
        <v>39904</v>
      </c>
      <c r="B49" s="2">
        <v>9302.1914754098361</v>
      </c>
      <c r="C49" s="11">
        <f t="shared" si="0"/>
        <v>0.160269635828968</v>
      </c>
    </row>
    <row r="50" spans="1:3" x14ac:dyDescent="0.15">
      <c r="A50" s="1">
        <v>39995</v>
      </c>
      <c r="B50" s="2">
        <v>10128.97629032258</v>
      </c>
      <c r="C50" s="11">
        <f t="shared" si="0"/>
        <v>8.5150241013074834E-2</v>
      </c>
    </row>
    <row r="51" spans="1:3" x14ac:dyDescent="0.15">
      <c r="A51" s="1">
        <v>40087</v>
      </c>
      <c r="B51" s="2">
        <v>9969.1657377049178</v>
      </c>
      <c r="C51" s="11">
        <f t="shared" si="0"/>
        <v>-1.5903352718817078E-2</v>
      </c>
    </row>
    <row r="52" spans="1:3" x14ac:dyDescent="0.15">
      <c r="A52" s="1">
        <v>40179</v>
      </c>
      <c r="B52" s="2">
        <v>10511.184666666668</v>
      </c>
      <c r="C52" s="11">
        <f t="shared" si="0"/>
        <v>5.2942993371645895E-2</v>
      </c>
    </row>
    <row r="53" spans="1:3" x14ac:dyDescent="0.15">
      <c r="A53" s="1">
        <v>40269</v>
      </c>
      <c r="B53" s="2">
        <v>10345.901311475411</v>
      </c>
      <c r="C53" s="11">
        <f t="shared" si="0"/>
        <v>-1.584946385677995E-2</v>
      </c>
    </row>
    <row r="54" spans="1:3" x14ac:dyDescent="0.15">
      <c r="A54" s="1">
        <v>40360</v>
      </c>
      <c r="B54" s="2">
        <v>9356.0188888888897</v>
      </c>
      <c r="C54" s="11">
        <f t="shared" si="0"/>
        <v>-0.10057056509982343</v>
      </c>
    </row>
    <row r="55" spans="1:3" x14ac:dyDescent="0.15">
      <c r="A55" s="1">
        <v>40452</v>
      </c>
      <c r="B55" s="2">
        <v>9842.4442622950828</v>
      </c>
      <c r="C55" s="11">
        <f t="shared" si="0"/>
        <v>5.0684213231215455E-2</v>
      </c>
    </row>
    <row r="56" spans="1:3" x14ac:dyDescent="0.15">
      <c r="A56" s="1">
        <v>40544</v>
      </c>
      <c r="B56" s="2">
        <v>10285.299333333332</v>
      </c>
      <c r="C56" s="11">
        <f t="shared" si="0"/>
        <v>4.4011545696789681E-2</v>
      </c>
    </row>
    <row r="57" spans="1:3" x14ac:dyDescent="0.15">
      <c r="A57" s="1">
        <v>40634</v>
      </c>
      <c r="B57" s="2">
        <v>9609.3622950819681</v>
      </c>
      <c r="C57" s="11">
        <f t="shared" si="0"/>
        <v>-6.7977764246204511E-2</v>
      </c>
    </row>
    <row r="58" spans="1:3" x14ac:dyDescent="0.15">
      <c r="A58" s="1">
        <v>40725</v>
      </c>
      <c r="B58" s="2">
        <v>9246.3449206349214</v>
      </c>
      <c r="C58" s="11">
        <f t="shared" si="0"/>
        <v>-3.8509532588819922E-2</v>
      </c>
    </row>
    <row r="59" spans="1:3" x14ac:dyDescent="0.15">
      <c r="A59" s="1">
        <v>40817</v>
      </c>
      <c r="B59" s="2">
        <v>8580.6424590163933</v>
      </c>
      <c r="C59" s="11">
        <f t="shared" si="0"/>
        <v>-7.4719540349498237E-2</v>
      </c>
    </row>
    <row r="60" spans="1:3" x14ac:dyDescent="0.15">
      <c r="A60" s="1">
        <v>40909</v>
      </c>
      <c r="B60" s="2">
        <v>9295.3381967213118</v>
      </c>
      <c r="C60" s="11">
        <f t="shared" si="0"/>
        <v>8.0004215942225718E-2</v>
      </c>
    </row>
    <row r="61" spans="1:3" x14ac:dyDescent="0.15">
      <c r="A61" s="1">
        <v>41000</v>
      </c>
      <c r="B61" s="2">
        <v>9026.4746774193554</v>
      </c>
      <c r="C61" s="11">
        <f t="shared" si="0"/>
        <v>-2.9351115281272728E-2</v>
      </c>
    </row>
    <row r="62" spans="1:3" x14ac:dyDescent="0.15">
      <c r="A62" s="1">
        <v>41091</v>
      </c>
      <c r="B62" s="2">
        <v>8886.4222222222215</v>
      </c>
      <c r="C62" s="11">
        <f t="shared" si="0"/>
        <v>-1.5637371203382721E-2</v>
      </c>
    </row>
    <row r="63" spans="1:3" x14ac:dyDescent="0.15">
      <c r="A63" s="1">
        <v>41183</v>
      </c>
      <c r="B63" s="2">
        <v>9208.5924193548381</v>
      </c>
      <c r="C63" s="11">
        <f t="shared" si="0"/>
        <v>3.5612487985118076E-2</v>
      </c>
    </row>
    <row r="64" spans="1:3" x14ac:dyDescent="0.15">
      <c r="A64" s="1">
        <v>41275</v>
      </c>
      <c r="B64" s="2">
        <v>11457.573448275862</v>
      </c>
      <c r="C64" s="11">
        <f t="shared" si="0"/>
        <v>0.21851394106563013</v>
      </c>
    </row>
    <row r="65" spans="1:3" x14ac:dyDescent="0.15">
      <c r="A65" s="1">
        <v>41365</v>
      </c>
      <c r="B65" s="2">
        <v>13629.325806451612</v>
      </c>
      <c r="C65" s="11">
        <f t="shared" si="0"/>
        <v>0.17357283266351053</v>
      </c>
    </row>
    <row r="66" spans="1:3" x14ac:dyDescent="0.15">
      <c r="A66" s="1">
        <v>41456</v>
      </c>
      <c r="B66" s="2">
        <v>14127.663015873017</v>
      </c>
      <c r="C66" s="11">
        <f t="shared" si="0"/>
        <v>3.5911010818095543E-2</v>
      </c>
    </row>
    <row r="67" spans="1:3" x14ac:dyDescent="0.15">
      <c r="A67" s="1">
        <v>41548</v>
      </c>
      <c r="B67" s="2">
        <v>14951.254354838709</v>
      </c>
      <c r="C67" s="11">
        <f t="shared" si="0"/>
        <v>5.6660408290933564E-2</v>
      </c>
    </row>
    <row r="68" spans="1:3" x14ac:dyDescent="0.15">
      <c r="A68" s="1">
        <v>41640</v>
      </c>
      <c r="B68" s="2">
        <v>14958.925689655172</v>
      </c>
      <c r="C68" s="11">
        <f t="shared" si="0"/>
        <v>5.1295812818659945E-4</v>
      </c>
    </row>
    <row r="69" spans="1:3" x14ac:dyDescent="0.15">
      <c r="A69" s="1">
        <v>41730</v>
      </c>
      <c r="B69" s="2">
        <v>14655.042741935484</v>
      </c>
      <c r="C69" s="11">
        <f t="shared" si="0"/>
        <v>-2.0523667077433309E-2</v>
      </c>
    </row>
    <row r="70" spans="1:3" x14ac:dyDescent="0.15">
      <c r="A70" s="1">
        <v>41821</v>
      </c>
      <c r="B70" s="2">
        <v>15553.121111111112</v>
      </c>
      <c r="C70" s="11">
        <f t="shared" si="0"/>
        <v>5.947684232422832E-2</v>
      </c>
    </row>
    <row r="71" spans="1:3" x14ac:dyDescent="0.15">
      <c r="A71" s="1">
        <v>41913</v>
      </c>
      <c r="B71" s="2">
        <v>16660.139344262294</v>
      </c>
      <c r="C71" s="11">
        <f t="shared" si="0"/>
        <v>6.8757667679374704E-2</v>
      </c>
    </row>
    <row r="72" spans="1:3" x14ac:dyDescent="0.15">
      <c r="A72" s="1">
        <v>42005</v>
      </c>
      <c r="B72" s="2">
        <v>18226.182833333332</v>
      </c>
      <c r="C72" s="11">
        <f t="shared" si="0"/>
        <v>8.9840176775456734E-2</v>
      </c>
    </row>
    <row r="73" spans="1:3" x14ac:dyDescent="0.15">
      <c r="A73" s="1">
        <v>42095</v>
      </c>
      <c r="B73" s="2">
        <v>20058.135245901638</v>
      </c>
      <c r="C73" s="11">
        <f t="shared" si="0"/>
        <v>9.5775641903903599E-2</v>
      </c>
    </row>
    <row r="74" spans="1:3" x14ac:dyDescent="0.15">
      <c r="A74" s="1">
        <v>42186</v>
      </c>
      <c r="B74" s="2">
        <v>19474.80629032258</v>
      </c>
      <c r="C74" s="11">
        <f t="shared" si="0"/>
        <v>-2.9513174258711659E-2</v>
      </c>
    </row>
    <row r="75" spans="1:3" x14ac:dyDescent="0.15">
      <c r="A75" s="1">
        <v>42278</v>
      </c>
      <c r="B75" s="2">
        <v>19035.474918032785</v>
      </c>
      <c r="C75" s="11">
        <f t="shared" si="0"/>
        <v>-2.2817305876569296E-2</v>
      </c>
    </row>
    <row r="76" spans="1:3" x14ac:dyDescent="0.15">
      <c r="A76" s="1">
        <v>42370</v>
      </c>
      <c r="B76" s="2">
        <v>16843.022295081966</v>
      </c>
      <c r="C76" s="11">
        <f t="shared" si="0"/>
        <v>-0.12236787533359304</v>
      </c>
    </row>
    <row r="77" spans="1:3" x14ac:dyDescent="0.15">
      <c r="A77" s="1">
        <v>42461</v>
      </c>
      <c r="B77" s="2">
        <v>16393.835737704918</v>
      </c>
      <c r="C77" s="11">
        <f t="shared" si="0"/>
        <v>-2.703106939423279E-2</v>
      </c>
    </row>
    <row r="78" spans="1:3" x14ac:dyDescent="0.15">
      <c r="A78" s="1">
        <v>42552</v>
      </c>
      <c r="B78" s="2">
        <v>16500.01241935484</v>
      </c>
      <c r="C78" s="11">
        <f t="shared" ref="C78:C103" si="1">LN(B78/B77)</f>
        <v>6.4557390731135294E-3</v>
      </c>
    </row>
    <row r="79" spans="1:3" x14ac:dyDescent="0.15">
      <c r="A79" s="1">
        <v>42644</v>
      </c>
      <c r="B79" s="2">
        <v>17951.927704918035</v>
      </c>
      <c r="C79" s="11">
        <f t="shared" si="1"/>
        <v>8.4336368605290729E-2</v>
      </c>
    </row>
    <row r="80" spans="1:3" x14ac:dyDescent="0.15">
      <c r="A80" s="1">
        <v>42736</v>
      </c>
      <c r="B80" s="2">
        <v>19245.010327868851</v>
      </c>
      <c r="C80" s="11">
        <f t="shared" si="1"/>
        <v>6.955432118790876E-2</v>
      </c>
    </row>
    <row r="81" spans="1:3" x14ac:dyDescent="0.15">
      <c r="A81" s="1">
        <v>42826</v>
      </c>
      <c r="B81" s="2">
        <v>19520.431451612902</v>
      </c>
      <c r="C81" s="11">
        <f t="shared" si="1"/>
        <v>1.420986040699403E-2</v>
      </c>
    </row>
    <row r="82" spans="1:3" x14ac:dyDescent="0.15">
      <c r="A82" s="1">
        <v>42917</v>
      </c>
      <c r="B82" s="2">
        <v>19873.047258064515</v>
      </c>
      <c r="C82" s="11">
        <f t="shared" si="1"/>
        <v>1.7902720752251116E-2</v>
      </c>
    </row>
    <row r="83" spans="1:3" x14ac:dyDescent="0.15">
      <c r="A83" s="1">
        <v>43009</v>
      </c>
      <c r="B83" s="2">
        <v>22182.064193548387</v>
      </c>
      <c r="C83" s="11">
        <f t="shared" si="1"/>
        <v>0.10991963857921698</v>
      </c>
    </row>
    <row r="84" spans="1:3" x14ac:dyDescent="0.15">
      <c r="A84" s="1">
        <v>43101</v>
      </c>
      <c r="B84" s="2">
        <v>22333.552711864406</v>
      </c>
      <c r="C84" s="11">
        <f t="shared" si="1"/>
        <v>6.8061104678283288E-3</v>
      </c>
    </row>
    <row r="85" spans="1:3" x14ac:dyDescent="0.15">
      <c r="A85" s="1">
        <v>43191</v>
      </c>
      <c r="B85" s="2">
        <v>22348.182096774195</v>
      </c>
      <c r="C85" s="11">
        <f t="shared" si="1"/>
        <v>6.548262056160453E-4</v>
      </c>
    </row>
    <row r="86" spans="1:3" x14ac:dyDescent="0.15">
      <c r="A86" s="1">
        <v>43282</v>
      </c>
      <c r="B86" s="2">
        <v>22624.560161290323</v>
      </c>
      <c r="C86" s="11">
        <f t="shared" si="1"/>
        <v>1.2291069212535283E-2</v>
      </c>
    </row>
    <row r="87" spans="1:3" x14ac:dyDescent="0.15">
      <c r="A87" s="1">
        <v>43374</v>
      </c>
      <c r="B87" s="2">
        <v>21937.716774193548</v>
      </c>
      <c r="C87" s="11">
        <f t="shared" si="1"/>
        <v>-3.0828666390081371E-2</v>
      </c>
    </row>
    <row r="88" spans="1:3" x14ac:dyDescent="0.15">
      <c r="A88" s="1">
        <v>43466</v>
      </c>
      <c r="B88" s="2">
        <v>21006.837758620692</v>
      </c>
      <c r="C88" s="11">
        <f t="shared" si="1"/>
        <v>-4.3359390343829483E-2</v>
      </c>
    </row>
    <row r="89" spans="1:3" x14ac:dyDescent="0.15">
      <c r="A89" s="1">
        <v>43556</v>
      </c>
      <c r="B89" s="2">
        <v>21417.804745762711</v>
      </c>
      <c r="C89" s="11">
        <f t="shared" si="1"/>
        <v>1.9374581297162876E-2</v>
      </c>
    </row>
    <row r="90" spans="1:3" x14ac:dyDescent="0.15">
      <c r="A90" s="1">
        <v>43647</v>
      </c>
      <c r="B90" s="2">
        <v>21264.642258064516</v>
      </c>
      <c r="C90" s="11">
        <f t="shared" si="1"/>
        <v>-7.1768680507533654E-3</v>
      </c>
    </row>
    <row r="91" spans="1:3" x14ac:dyDescent="0.15">
      <c r="A91" s="1">
        <v>43739</v>
      </c>
      <c r="B91" s="2">
        <v>23041.558225806453</v>
      </c>
      <c r="C91" s="11">
        <f t="shared" si="1"/>
        <v>8.0253759344636688E-2</v>
      </c>
    </row>
    <row r="92" spans="1:3" x14ac:dyDescent="0.15">
      <c r="A92" s="1">
        <v>43831</v>
      </c>
      <c r="B92" s="2">
        <v>21808.899655172416</v>
      </c>
      <c r="C92" s="11">
        <f t="shared" si="1"/>
        <v>-5.4981337318912658E-2</v>
      </c>
    </row>
    <row r="93" spans="1:3" x14ac:dyDescent="0.15">
      <c r="A93" s="1">
        <v>43922</v>
      </c>
      <c r="B93" s="2">
        <v>20784.700327868853</v>
      </c>
      <c r="C93" s="11">
        <f t="shared" si="1"/>
        <v>-4.810097266100867E-2</v>
      </c>
    </row>
    <row r="94" spans="1:3" x14ac:dyDescent="0.15">
      <c r="A94" s="1">
        <v>44013</v>
      </c>
      <c r="B94" s="2">
        <v>22906.340983606558</v>
      </c>
      <c r="C94" s="11">
        <f t="shared" si="1"/>
        <v>9.7196616188952326E-2</v>
      </c>
    </row>
    <row r="95" spans="1:3" x14ac:dyDescent="0.15">
      <c r="A95" s="1">
        <v>44105</v>
      </c>
      <c r="B95" s="2">
        <v>25194.432222222222</v>
      </c>
      <c r="C95" s="11">
        <f t="shared" si="1"/>
        <v>9.5209255464911088E-2</v>
      </c>
    </row>
    <row r="96" spans="1:3" x14ac:dyDescent="0.15">
      <c r="A96" s="1">
        <v>44197</v>
      </c>
      <c r="B96" s="2">
        <v>29001.706833333334</v>
      </c>
      <c r="C96" s="11">
        <f t="shared" si="1"/>
        <v>0.14073165803320503</v>
      </c>
    </row>
    <row r="97" spans="1:3" x14ac:dyDescent="0.15">
      <c r="A97" s="1">
        <v>44287</v>
      </c>
      <c r="B97" s="2">
        <v>28983.94131147541</v>
      </c>
      <c r="C97" s="11">
        <f t="shared" si="1"/>
        <v>-6.1275584501277241E-4</v>
      </c>
    </row>
    <row r="98" spans="1:3" x14ac:dyDescent="0.15">
      <c r="A98" s="1">
        <v>44378</v>
      </c>
      <c r="B98" s="2">
        <v>28553.996721311476</v>
      </c>
      <c r="C98" s="11">
        <f t="shared" si="1"/>
        <v>-1.49450121884543E-2</v>
      </c>
    </row>
    <row r="99" spans="1:3" x14ac:dyDescent="0.15">
      <c r="A99" s="1">
        <v>44470</v>
      </c>
      <c r="B99" s="2">
        <v>28810.084761904764</v>
      </c>
      <c r="C99" s="11">
        <f t="shared" si="1"/>
        <v>8.9285746493589849E-3</v>
      </c>
    </row>
    <row r="100" spans="1:3" x14ac:dyDescent="0.15">
      <c r="A100" s="1">
        <v>44562</v>
      </c>
      <c r="B100" s="2">
        <v>27156.321186440677</v>
      </c>
      <c r="C100" s="11">
        <f t="shared" si="1"/>
        <v>-5.9115647365105987E-2</v>
      </c>
    </row>
    <row r="101" spans="1:3" x14ac:dyDescent="0.15">
      <c r="A101" s="1">
        <v>44652</v>
      </c>
      <c r="B101" s="2">
        <v>26891.359344262295</v>
      </c>
      <c r="C101" s="11">
        <f t="shared" si="1"/>
        <v>-9.8048227875415072E-3</v>
      </c>
    </row>
    <row r="102" spans="1:3" x14ac:dyDescent="0.15">
      <c r="A102" s="1">
        <v>44743</v>
      </c>
      <c r="B102" s="2">
        <v>27610.502903225806</v>
      </c>
      <c r="C102" s="11">
        <f t="shared" si="1"/>
        <v>2.6391219268489984E-2</v>
      </c>
    </row>
    <row r="103" spans="1:3" x14ac:dyDescent="0.15">
      <c r="A103" s="1">
        <v>44835</v>
      </c>
      <c r="B103" s="2">
        <v>27362.156129032257</v>
      </c>
      <c r="C103" s="11">
        <f t="shared" si="1"/>
        <v>-9.0353447730712085E-3</v>
      </c>
    </row>
  </sheetData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03"/>
  <sheetViews>
    <sheetView workbookViewId="0">
      <selection activeCell="C13" sqref="C13:C103"/>
    </sheetView>
  </sheetViews>
  <sheetFormatPr baseColWidth="10" defaultRowHeight="13" x14ac:dyDescent="0.15"/>
  <cols>
    <col min="1" max="256" width="20.6640625" customWidth="1"/>
  </cols>
  <sheetData>
    <row r="1" spans="1:3" x14ac:dyDescent="0.15">
      <c r="A1" t="s">
        <v>0</v>
      </c>
    </row>
    <row r="2" spans="1:3" x14ac:dyDescent="0.15">
      <c r="A2" t="s">
        <v>1</v>
      </c>
    </row>
    <row r="3" spans="1:3" x14ac:dyDescent="0.15">
      <c r="A3" t="s">
        <v>2</v>
      </c>
    </row>
    <row r="4" spans="1:3" x14ac:dyDescent="0.15">
      <c r="A4" t="s">
        <v>3</v>
      </c>
    </row>
    <row r="5" spans="1:3" x14ac:dyDescent="0.15">
      <c r="A5" t="s">
        <v>4</v>
      </c>
    </row>
    <row r="6" spans="1:3" x14ac:dyDescent="0.15">
      <c r="A6" t="s">
        <v>5</v>
      </c>
    </row>
    <row r="8" spans="1:3" x14ac:dyDescent="0.15">
      <c r="A8" t="s">
        <v>6</v>
      </c>
      <c r="B8" t="s">
        <v>7</v>
      </c>
    </row>
    <row r="10" spans="1:3" x14ac:dyDescent="0.15">
      <c r="A10" t="s">
        <v>8</v>
      </c>
    </row>
    <row r="11" spans="1:3" x14ac:dyDescent="0.15">
      <c r="A11" s="10" t="s">
        <v>9</v>
      </c>
      <c r="B11" s="10" t="s">
        <v>6</v>
      </c>
      <c r="C11" s="10" t="s">
        <v>19</v>
      </c>
    </row>
    <row r="12" spans="1:3" x14ac:dyDescent="0.15">
      <c r="A12" s="1">
        <v>36526</v>
      </c>
      <c r="B12" s="2">
        <v>-5.7936507936507939E-2</v>
      </c>
      <c r="C12" s="11">
        <f>B12/100/4</f>
        <v>-1.4484126984126984E-4</v>
      </c>
    </row>
    <row r="13" spans="1:3" x14ac:dyDescent="0.15">
      <c r="A13" s="1">
        <v>36617</v>
      </c>
      <c r="B13" s="2">
        <v>-0.38777777777777778</v>
      </c>
      <c r="C13" s="11">
        <f t="shared" ref="C13:C76" si="0">B13/100/4</f>
        <v>-9.6944444444444443E-4</v>
      </c>
    </row>
    <row r="14" spans="1:3" x14ac:dyDescent="0.15">
      <c r="A14" s="1">
        <v>36708</v>
      </c>
      <c r="B14" s="2">
        <v>-0.32714285714285712</v>
      </c>
      <c r="C14" s="11">
        <f t="shared" si="0"/>
        <v>-8.1785714285714285E-4</v>
      </c>
    </row>
    <row r="15" spans="1:3" x14ac:dyDescent="0.15">
      <c r="A15" s="1">
        <v>36800</v>
      </c>
      <c r="B15" s="2">
        <v>-0.14838709677419354</v>
      </c>
      <c r="C15" s="11">
        <f t="shared" si="0"/>
        <v>-3.7096774193548385E-4</v>
      </c>
    </row>
    <row r="16" spans="1:3" x14ac:dyDescent="0.15">
      <c r="A16" s="1">
        <v>36892</v>
      </c>
      <c r="B16" s="2">
        <v>0.46403225806451615</v>
      </c>
      <c r="C16" s="11">
        <f t="shared" si="0"/>
        <v>1.1600806451612905E-3</v>
      </c>
    </row>
    <row r="17" spans="1:3" x14ac:dyDescent="0.15">
      <c r="A17" s="1">
        <v>36982</v>
      </c>
      <c r="B17" s="2">
        <v>1.0844444444444443</v>
      </c>
      <c r="C17" s="11">
        <f t="shared" si="0"/>
        <v>2.7111111111111108E-3</v>
      </c>
    </row>
    <row r="18" spans="1:3" x14ac:dyDescent="0.15">
      <c r="A18" s="1">
        <v>37073</v>
      </c>
      <c r="B18" s="2">
        <v>1.3195081967213116</v>
      </c>
      <c r="C18" s="11">
        <f t="shared" si="0"/>
        <v>3.298770491803279E-3</v>
      </c>
    </row>
    <row r="19" spans="1:3" x14ac:dyDescent="0.15">
      <c r="A19" s="1">
        <v>37165</v>
      </c>
      <c r="B19" s="2">
        <v>1.895</v>
      </c>
      <c r="C19" s="11">
        <f t="shared" si="0"/>
        <v>4.7375000000000004E-3</v>
      </c>
    </row>
    <row r="20" spans="1:3" x14ac:dyDescent="0.15">
      <c r="A20" s="1">
        <v>37257</v>
      </c>
      <c r="B20" s="2">
        <v>1.8786666666666667</v>
      </c>
      <c r="C20" s="11">
        <f t="shared" si="0"/>
        <v>4.6966666666666667E-3</v>
      </c>
    </row>
    <row r="21" spans="1:3" x14ac:dyDescent="0.15">
      <c r="A21" s="1">
        <v>37347</v>
      </c>
      <c r="B21" s="2">
        <v>1.8721874999999999</v>
      </c>
      <c r="C21" s="11">
        <f t="shared" si="0"/>
        <v>4.6804687499999997E-3</v>
      </c>
    </row>
    <row r="22" spans="1:3" x14ac:dyDescent="0.15">
      <c r="A22" s="1">
        <v>37438</v>
      </c>
      <c r="B22" s="2">
        <v>2.0335937500000001</v>
      </c>
      <c r="C22" s="11">
        <f t="shared" si="0"/>
        <v>5.0839843750000004E-3</v>
      </c>
    </row>
    <row r="23" spans="1:3" x14ac:dyDescent="0.15">
      <c r="A23" s="1">
        <v>37530</v>
      </c>
      <c r="B23" s="2">
        <v>2.1151612903225807</v>
      </c>
      <c r="C23" s="11">
        <f t="shared" si="0"/>
        <v>5.2879032258064517E-3</v>
      </c>
    </row>
    <row r="24" spans="1:3" x14ac:dyDescent="0.15">
      <c r="A24" s="1">
        <v>37622</v>
      </c>
      <c r="B24" s="2">
        <v>2.270983606557377</v>
      </c>
      <c r="C24" s="11">
        <f t="shared" si="0"/>
        <v>5.6774590163934423E-3</v>
      </c>
    </row>
    <row r="25" spans="1:3" x14ac:dyDescent="0.15">
      <c r="A25" s="1">
        <v>37712</v>
      </c>
      <c r="B25" s="2">
        <v>2.1990476190476191</v>
      </c>
      <c r="C25" s="11">
        <f t="shared" si="0"/>
        <v>5.4976190476190481E-3</v>
      </c>
    </row>
    <row r="26" spans="1:3" x14ac:dyDescent="0.15">
      <c r="A26" s="1">
        <v>37803</v>
      </c>
      <c r="B26" s="2">
        <v>2.5493749999999999</v>
      </c>
      <c r="C26" s="11">
        <f t="shared" si="0"/>
        <v>6.3734374999999998E-3</v>
      </c>
    </row>
    <row r="27" spans="1:3" x14ac:dyDescent="0.15">
      <c r="A27" s="1">
        <v>37895</v>
      </c>
      <c r="B27" s="2">
        <v>2.4288709677419353</v>
      </c>
      <c r="C27" s="11">
        <f t="shared" si="0"/>
        <v>6.072177419354838E-3</v>
      </c>
    </row>
    <row r="28" spans="1:3" x14ac:dyDescent="0.15">
      <c r="A28" s="1">
        <v>37987</v>
      </c>
      <c r="B28" s="2">
        <v>2.3233870967741934</v>
      </c>
      <c r="C28" s="11">
        <f t="shared" si="0"/>
        <v>5.8084677419354839E-3</v>
      </c>
    </row>
    <row r="29" spans="1:3" x14ac:dyDescent="0.15">
      <c r="A29" s="1">
        <v>38078</v>
      </c>
      <c r="B29" s="2">
        <v>2.1424193548387098</v>
      </c>
      <c r="C29" s="11">
        <f t="shared" si="0"/>
        <v>5.3560483870967743E-3</v>
      </c>
    </row>
    <row r="30" spans="1:3" x14ac:dyDescent="0.15">
      <c r="A30" s="1">
        <v>38169</v>
      </c>
      <c r="B30" s="2">
        <v>1.74484375</v>
      </c>
      <c r="C30" s="11">
        <f t="shared" si="0"/>
        <v>4.3621093750000001E-3</v>
      </c>
    </row>
    <row r="31" spans="1:3" x14ac:dyDescent="0.15">
      <c r="A31" s="1">
        <v>38261</v>
      </c>
      <c r="B31" s="2">
        <v>1.3533870967741934</v>
      </c>
      <c r="C31" s="11">
        <f t="shared" si="0"/>
        <v>3.3834677419354838E-3</v>
      </c>
    </row>
    <row r="32" spans="1:3" x14ac:dyDescent="0.15">
      <c r="A32" s="1">
        <v>38353</v>
      </c>
      <c r="B32" s="2">
        <v>0.84868852459016397</v>
      </c>
      <c r="C32" s="11">
        <f t="shared" si="0"/>
        <v>2.1217213114754097E-3</v>
      </c>
    </row>
    <row r="33" spans="1:3" x14ac:dyDescent="0.15">
      <c r="A33" s="1">
        <v>38443</v>
      </c>
      <c r="B33" s="2">
        <v>0.51265625000000004</v>
      </c>
      <c r="C33" s="11">
        <f t="shared" si="0"/>
        <v>1.281640625E-3</v>
      </c>
    </row>
    <row r="34" spans="1:3" x14ac:dyDescent="0.15">
      <c r="A34" s="1">
        <v>38534</v>
      </c>
      <c r="B34" s="2">
        <v>0.25718750000000001</v>
      </c>
      <c r="C34" s="11">
        <f t="shared" si="0"/>
        <v>6.4296874999999999E-4</v>
      </c>
    </row>
    <row r="35" spans="1:3" x14ac:dyDescent="0.15">
      <c r="A35" s="1">
        <v>38626</v>
      </c>
      <c r="B35" s="2">
        <v>0.12360655737704918</v>
      </c>
      <c r="C35" s="11">
        <f t="shared" si="0"/>
        <v>3.0901639344262295E-4</v>
      </c>
    </row>
    <row r="36" spans="1:3" x14ac:dyDescent="0.15">
      <c r="A36" s="1">
        <v>38718</v>
      </c>
      <c r="B36" s="2">
        <v>-2.7580645161290322E-2</v>
      </c>
      <c r="C36" s="11">
        <f t="shared" si="0"/>
        <v>-6.8951612903225809E-5</v>
      </c>
    </row>
    <row r="37" spans="1:3" x14ac:dyDescent="0.15">
      <c r="A37" s="1">
        <v>38808</v>
      </c>
      <c r="B37" s="2">
        <v>7.4761904761904766E-2</v>
      </c>
      <c r="C37" s="11">
        <f t="shared" si="0"/>
        <v>1.8690476190476191E-4</v>
      </c>
    </row>
    <row r="38" spans="1:3" x14ac:dyDescent="0.15">
      <c r="A38" s="1">
        <v>38899</v>
      </c>
      <c r="B38" s="2">
        <v>-3.5555555555555556E-2</v>
      </c>
      <c r="C38" s="11">
        <f t="shared" si="0"/>
        <v>-8.8888888888888893E-5</v>
      </c>
    </row>
    <row r="39" spans="1:3" x14ac:dyDescent="0.15">
      <c r="A39" s="1">
        <v>38991</v>
      </c>
      <c r="B39" s="2">
        <v>-0.10693548387096774</v>
      </c>
      <c r="C39" s="11">
        <f t="shared" si="0"/>
        <v>-2.6733870967741936E-4</v>
      </c>
    </row>
    <row r="40" spans="1:3" x14ac:dyDescent="0.15">
      <c r="A40" s="1">
        <v>39083</v>
      </c>
      <c r="B40" s="2">
        <v>-8.1451612903225806E-2</v>
      </c>
      <c r="C40" s="11">
        <f t="shared" si="0"/>
        <v>-2.036290322580645E-4</v>
      </c>
    </row>
    <row r="41" spans="1:3" x14ac:dyDescent="0.15">
      <c r="A41" s="1">
        <v>39173</v>
      </c>
      <c r="B41" s="2">
        <v>4.2343749999999999E-2</v>
      </c>
      <c r="C41" s="11">
        <f t="shared" si="0"/>
        <v>1.05859375E-4</v>
      </c>
    </row>
    <row r="42" spans="1:3" x14ac:dyDescent="0.15">
      <c r="A42" s="1">
        <v>39264</v>
      </c>
      <c r="B42" s="2">
        <v>0.34761904761904761</v>
      </c>
      <c r="C42" s="11">
        <f t="shared" si="0"/>
        <v>8.6904761904761901E-4</v>
      </c>
    </row>
    <row r="43" spans="1:3" x14ac:dyDescent="0.15">
      <c r="A43" s="1">
        <v>39356</v>
      </c>
      <c r="B43" s="2">
        <v>0.77693548387096778</v>
      </c>
      <c r="C43" s="11">
        <f t="shared" si="0"/>
        <v>1.9423387096774195E-3</v>
      </c>
    </row>
    <row r="44" spans="1:3" x14ac:dyDescent="0.15">
      <c r="A44" s="1">
        <v>39448</v>
      </c>
      <c r="B44" s="2">
        <v>1.6359016393442622</v>
      </c>
      <c r="C44" s="11">
        <f t="shared" si="0"/>
        <v>4.0897540983606557E-3</v>
      </c>
    </row>
    <row r="45" spans="1:3" x14ac:dyDescent="0.15">
      <c r="A45" s="1">
        <v>39539</v>
      </c>
      <c r="B45" s="2">
        <v>1.4651562499999999</v>
      </c>
      <c r="C45" s="11">
        <f t="shared" si="0"/>
        <v>3.6628906249999999E-3</v>
      </c>
    </row>
    <row r="46" spans="1:3" x14ac:dyDescent="0.15">
      <c r="A46" s="1">
        <v>39630</v>
      </c>
      <c r="B46" s="2">
        <v>1.5021875</v>
      </c>
      <c r="C46" s="11">
        <f t="shared" si="0"/>
        <v>3.7554687500000001E-3</v>
      </c>
    </row>
    <row r="47" spans="1:3" x14ac:dyDescent="0.15">
      <c r="A47" s="1">
        <v>39722</v>
      </c>
      <c r="B47" s="2">
        <v>2.0191935483870966</v>
      </c>
      <c r="C47" s="11">
        <f t="shared" si="0"/>
        <v>5.0479838709677413E-3</v>
      </c>
    </row>
    <row r="48" spans="1:3" x14ac:dyDescent="0.15">
      <c r="A48" s="1">
        <v>39814</v>
      </c>
      <c r="B48" s="2">
        <v>1.8319672131147542</v>
      </c>
      <c r="C48" s="11">
        <f t="shared" si="0"/>
        <v>4.5799180327868857E-3</v>
      </c>
    </row>
    <row r="49" spans="1:3" x14ac:dyDescent="0.15">
      <c r="A49" s="1">
        <v>39904</v>
      </c>
      <c r="B49" s="2">
        <v>2.303174603174603</v>
      </c>
      <c r="C49" s="11">
        <f t="shared" si="0"/>
        <v>5.757936507936507E-3</v>
      </c>
    </row>
    <row r="50" spans="1:3" x14ac:dyDescent="0.15">
      <c r="A50" s="1">
        <v>39995</v>
      </c>
      <c r="B50" s="2">
        <v>2.4878125</v>
      </c>
      <c r="C50" s="11">
        <f t="shared" si="0"/>
        <v>6.2195312500000002E-3</v>
      </c>
    </row>
    <row r="51" spans="1:3" x14ac:dyDescent="0.15">
      <c r="A51" s="1">
        <v>40087</v>
      </c>
      <c r="B51" s="2">
        <v>2.5861290322580643</v>
      </c>
      <c r="C51" s="11">
        <f t="shared" si="0"/>
        <v>6.4653225806451612E-3</v>
      </c>
    </row>
    <row r="52" spans="1:3" x14ac:dyDescent="0.15">
      <c r="A52" s="1">
        <v>40179</v>
      </c>
      <c r="B52" s="2">
        <v>2.8001639344262297</v>
      </c>
      <c r="C52" s="11">
        <f t="shared" si="0"/>
        <v>7.0004098360655744E-3</v>
      </c>
    </row>
    <row r="53" spans="1:3" x14ac:dyDescent="0.15">
      <c r="A53" s="1">
        <v>40269</v>
      </c>
      <c r="B53" s="2">
        <v>2.6193749999999998</v>
      </c>
      <c r="C53" s="11">
        <f t="shared" si="0"/>
        <v>6.5484374999999996E-3</v>
      </c>
    </row>
    <row r="54" spans="1:3" x14ac:dyDescent="0.15">
      <c r="A54" s="1">
        <v>40360</v>
      </c>
      <c r="B54" s="2">
        <v>2.2457812499999998</v>
      </c>
      <c r="C54" s="11">
        <f t="shared" si="0"/>
        <v>5.6144531249999992E-3</v>
      </c>
    </row>
    <row r="55" spans="1:3" x14ac:dyDescent="0.15">
      <c r="A55" s="1">
        <v>40452</v>
      </c>
      <c r="B55" s="2">
        <v>2.391290322580645</v>
      </c>
      <c r="C55" s="11">
        <f t="shared" si="0"/>
        <v>5.9782258064516123E-3</v>
      </c>
    </row>
    <row r="56" spans="1:3" x14ac:dyDescent="0.15">
      <c r="A56" s="1">
        <v>40544</v>
      </c>
      <c r="B56" s="2">
        <v>2.7637096774193548</v>
      </c>
      <c r="C56" s="11">
        <f t="shared" si="0"/>
        <v>6.9092741935483874E-3</v>
      </c>
    </row>
    <row r="57" spans="1:3" x14ac:dyDescent="0.15">
      <c r="A57" s="1">
        <v>40634</v>
      </c>
      <c r="B57" s="2">
        <v>2.6398412698412699</v>
      </c>
      <c r="C57" s="11">
        <f t="shared" si="0"/>
        <v>6.5996031746031747E-3</v>
      </c>
    </row>
    <row r="58" spans="1:3" x14ac:dyDescent="0.15">
      <c r="A58" s="1">
        <v>40725</v>
      </c>
      <c r="B58" s="2">
        <v>2.1349999999999998</v>
      </c>
      <c r="C58" s="11">
        <f t="shared" si="0"/>
        <v>5.3374999999999994E-3</v>
      </c>
    </row>
    <row r="59" spans="1:3" x14ac:dyDescent="0.15">
      <c r="A59" s="1">
        <v>40817</v>
      </c>
      <c r="B59" s="2">
        <v>1.7831147540983607</v>
      </c>
      <c r="C59" s="11">
        <f t="shared" si="0"/>
        <v>4.4577868852459018E-3</v>
      </c>
    </row>
    <row r="60" spans="1:3" x14ac:dyDescent="0.15">
      <c r="A60" s="1">
        <v>40909</v>
      </c>
      <c r="B60" s="2">
        <v>1.7504838709677419</v>
      </c>
      <c r="C60" s="11">
        <f t="shared" si="0"/>
        <v>4.3762096774193548E-3</v>
      </c>
    </row>
    <row r="61" spans="1:3" x14ac:dyDescent="0.15">
      <c r="A61" s="1">
        <v>41000</v>
      </c>
      <c r="B61" s="2">
        <v>1.5362499999999999</v>
      </c>
      <c r="C61" s="11">
        <f t="shared" si="0"/>
        <v>3.8406249999999999E-3</v>
      </c>
    </row>
    <row r="62" spans="1:3" x14ac:dyDescent="0.15">
      <c r="A62" s="1">
        <v>41091</v>
      </c>
      <c r="B62" s="2">
        <v>1.3834920634920636</v>
      </c>
      <c r="C62" s="11">
        <f t="shared" si="0"/>
        <v>3.4587301587301589E-3</v>
      </c>
    </row>
    <row r="63" spans="1:3" x14ac:dyDescent="0.15">
      <c r="A63" s="1">
        <v>41183</v>
      </c>
      <c r="B63" s="2">
        <v>1.4395081967213115</v>
      </c>
      <c r="C63" s="11">
        <f t="shared" si="0"/>
        <v>3.5987704918032785E-3</v>
      </c>
    </row>
    <row r="64" spans="1:3" x14ac:dyDescent="0.15">
      <c r="A64" s="1">
        <v>41275</v>
      </c>
      <c r="B64" s="2">
        <v>1.6881666666666666</v>
      </c>
      <c r="C64" s="11">
        <f t="shared" si="0"/>
        <v>4.2204166666666666E-3</v>
      </c>
    </row>
    <row r="65" spans="1:3" x14ac:dyDescent="0.15">
      <c r="A65" s="1">
        <v>41365</v>
      </c>
      <c r="B65" s="2">
        <v>1.71609375</v>
      </c>
      <c r="C65" s="11">
        <f t="shared" si="0"/>
        <v>4.2902343750000002E-3</v>
      </c>
    </row>
    <row r="66" spans="1:3" x14ac:dyDescent="0.15">
      <c r="A66" s="1">
        <v>41456</v>
      </c>
      <c r="B66" s="2">
        <v>2.3406250000000002</v>
      </c>
      <c r="C66" s="11">
        <f t="shared" si="0"/>
        <v>5.8515625000000009E-3</v>
      </c>
    </row>
    <row r="67" spans="1:3" x14ac:dyDescent="0.15">
      <c r="A67" s="1">
        <v>41548</v>
      </c>
      <c r="B67" s="2">
        <v>2.4169354838709678</v>
      </c>
      <c r="C67" s="11">
        <f t="shared" si="0"/>
        <v>6.0423387096774197E-3</v>
      </c>
    </row>
    <row r="68" spans="1:3" x14ac:dyDescent="0.15">
      <c r="A68" s="1">
        <v>41640</v>
      </c>
      <c r="B68" s="2">
        <v>2.3906557377049178</v>
      </c>
      <c r="C68" s="11">
        <f t="shared" si="0"/>
        <v>5.9766393442622946E-3</v>
      </c>
    </row>
    <row r="69" spans="1:3" x14ac:dyDescent="0.15">
      <c r="A69" s="1">
        <v>41730</v>
      </c>
      <c r="B69" s="2">
        <v>2.2014285714285715</v>
      </c>
      <c r="C69" s="11">
        <f t="shared" si="0"/>
        <v>5.5035714285714289E-3</v>
      </c>
    </row>
    <row r="70" spans="1:3" x14ac:dyDescent="0.15">
      <c r="A70" s="1">
        <v>41821</v>
      </c>
      <c r="B70" s="2">
        <v>1.9845312500000001</v>
      </c>
      <c r="C70" s="11">
        <f t="shared" si="0"/>
        <v>4.961328125E-3</v>
      </c>
    </row>
    <row r="71" spans="1:3" x14ac:dyDescent="0.15">
      <c r="A71" s="1">
        <v>41913</v>
      </c>
      <c r="B71" s="2">
        <v>1.7393548387096773</v>
      </c>
      <c r="C71" s="11">
        <f t="shared" si="0"/>
        <v>4.3483870967741933E-3</v>
      </c>
    </row>
    <row r="72" spans="1:3" x14ac:dyDescent="0.15">
      <c r="A72" s="1">
        <v>42005</v>
      </c>
      <c r="B72" s="2">
        <v>1.3642622950819672</v>
      </c>
      <c r="C72" s="11">
        <f t="shared" si="0"/>
        <v>3.4106557377049178E-3</v>
      </c>
    </row>
    <row r="73" spans="1:3" x14ac:dyDescent="0.15">
      <c r="A73" s="1">
        <v>42095</v>
      </c>
      <c r="B73" s="2">
        <v>1.55171875</v>
      </c>
      <c r="C73" s="11">
        <f t="shared" si="0"/>
        <v>3.8792968749999999E-3</v>
      </c>
    </row>
    <row r="74" spans="1:3" x14ac:dyDescent="0.15">
      <c r="A74" s="1">
        <v>42186</v>
      </c>
      <c r="B74" s="2">
        <v>1.5306249999999999</v>
      </c>
      <c r="C74" s="11">
        <f t="shared" si="0"/>
        <v>3.8265624999999997E-3</v>
      </c>
    </row>
    <row r="75" spans="1:3" x14ac:dyDescent="0.15">
      <c r="A75" s="1">
        <v>42278</v>
      </c>
      <c r="B75" s="2">
        <v>1.3522580645161291</v>
      </c>
      <c r="C75" s="11">
        <f t="shared" si="0"/>
        <v>3.3806451612903225E-3</v>
      </c>
    </row>
    <row r="76" spans="1:3" x14ac:dyDescent="0.15">
      <c r="A76" s="1">
        <v>42370</v>
      </c>
      <c r="B76" s="2">
        <v>1.078032786885246</v>
      </c>
      <c r="C76" s="11">
        <f t="shared" si="0"/>
        <v>2.6950819672131149E-3</v>
      </c>
    </row>
    <row r="77" spans="1:3" x14ac:dyDescent="0.15">
      <c r="A77" s="1">
        <v>42461</v>
      </c>
      <c r="B77" s="2">
        <v>0.97890624999999998</v>
      </c>
      <c r="C77" s="11">
        <f t="shared" ref="C77:C103" si="1">B77/100/4</f>
        <v>2.4472656249999998E-3</v>
      </c>
    </row>
    <row r="78" spans="1:3" x14ac:dyDescent="0.15">
      <c r="A78" s="1">
        <v>42552</v>
      </c>
      <c r="B78" s="2">
        <v>0.83625000000000005</v>
      </c>
      <c r="C78" s="11">
        <f t="shared" si="1"/>
        <v>2.090625E-3</v>
      </c>
    </row>
    <row r="79" spans="1:3" x14ac:dyDescent="0.15">
      <c r="A79" s="1">
        <v>42644</v>
      </c>
      <c r="B79" s="2">
        <v>1.1291803278688526</v>
      </c>
      <c r="C79" s="11">
        <f t="shared" si="1"/>
        <v>2.8229508196721317E-3</v>
      </c>
    </row>
    <row r="80" spans="1:3" x14ac:dyDescent="0.15">
      <c r="A80" s="1">
        <v>42736</v>
      </c>
      <c r="B80" s="2">
        <v>1.2022580645161289</v>
      </c>
      <c r="C80" s="11">
        <f t="shared" si="1"/>
        <v>3.0056451612903222E-3</v>
      </c>
    </row>
    <row r="81" spans="1:3" x14ac:dyDescent="0.15">
      <c r="A81" s="1">
        <v>42826</v>
      </c>
      <c r="B81" s="2">
        <v>0.96333333333333337</v>
      </c>
      <c r="C81" s="11">
        <f t="shared" si="1"/>
        <v>2.4083333333333335E-3</v>
      </c>
    </row>
    <row r="82" spans="1:3" x14ac:dyDescent="0.15">
      <c r="A82" s="1">
        <v>42917</v>
      </c>
      <c r="B82" s="2">
        <v>0.87873015873015869</v>
      </c>
      <c r="C82" s="11">
        <f t="shared" si="1"/>
        <v>2.1968253968253967E-3</v>
      </c>
    </row>
    <row r="83" spans="1:3" x14ac:dyDescent="0.15">
      <c r="A83" s="1">
        <v>43009</v>
      </c>
      <c r="B83" s="2">
        <v>0.67709677419354841</v>
      </c>
      <c r="C83" s="11">
        <f t="shared" si="1"/>
        <v>1.6927419354838711E-3</v>
      </c>
    </row>
    <row r="84" spans="1:3" x14ac:dyDescent="0.15">
      <c r="A84" s="1">
        <v>43101</v>
      </c>
      <c r="B84" s="2">
        <v>0.59803278688524586</v>
      </c>
      <c r="C84" s="11">
        <f t="shared" si="1"/>
        <v>1.4950819672131146E-3</v>
      </c>
    </row>
    <row r="85" spans="1:3" x14ac:dyDescent="0.15">
      <c r="A85" s="1">
        <v>43191</v>
      </c>
      <c r="B85" s="2">
        <v>0.44359375000000001</v>
      </c>
      <c r="C85" s="11">
        <f t="shared" si="1"/>
        <v>1.1089843749999999E-3</v>
      </c>
    </row>
    <row r="86" spans="1:3" x14ac:dyDescent="0.15">
      <c r="A86" s="1">
        <v>43282</v>
      </c>
      <c r="B86" s="2">
        <v>0.25793650793650796</v>
      </c>
      <c r="C86" s="11">
        <f t="shared" si="1"/>
        <v>6.4484126984126994E-4</v>
      </c>
    </row>
    <row r="87" spans="1:3" x14ac:dyDescent="0.15">
      <c r="A87" s="1">
        <v>43374</v>
      </c>
      <c r="B87" s="2">
        <v>0.23836065573770493</v>
      </c>
      <c r="C87" s="11">
        <f t="shared" si="1"/>
        <v>5.9590163934426235E-4</v>
      </c>
    </row>
    <row r="88" spans="1:3" x14ac:dyDescent="0.15">
      <c r="A88" s="1">
        <v>43466</v>
      </c>
      <c r="B88" s="2">
        <v>0.16786885245901639</v>
      </c>
      <c r="C88" s="11">
        <f t="shared" si="1"/>
        <v>4.1967213114754096E-4</v>
      </c>
    </row>
    <row r="89" spans="1:3" x14ac:dyDescent="0.15">
      <c r="A89" s="1">
        <v>43556</v>
      </c>
      <c r="B89" s="2">
        <v>0.21095238095238095</v>
      </c>
      <c r="C89" s="11">
        <f t="shared" si="1"/>
        <v>5.2738095238095235E-4</v>
      </c>
    </row>
    <row r="90" spans="1:3" x14ac:dyDescent="0.15">
      <c r="A90" s="1">
        <v>43647</v>
      </c>
      <c r="B90" s="2">
        <v>0.11203125</v>
      </c>
      <c r="C90" s="11">
        <f t="shared" si="1"/>
        <v>2.80078125E-4</v>
      </c>
    </row>
    <row r="91" spans="1:3" x14ac:dyDescent="0.15">
      <c r="A91" s="1">
        <v>43739</v>
      </c>
      <c r="B91" s="2">
        <v>0.20080645161290323</v>
      </c>
      <c r="C91" s="11">
        <f t="shared" si="1"/>
        <v>5.0201612903225806E-4</v>
      </c>
    </row>
    <row r="92" spans="1:3" x14ac:dyDescent="0.15">
      <c r="A92" s="1">
        <v>43831</v>
      </c>
      <c r="B92" s="2">
        <v>0.28354838709677421</v>
      </c>
      <c r="C92" s="11">
        <f t="shared" si="1"/>
        <v>7.0887096774193553E-4</v>
      </c>
    </row>
    <row r="93" spans="1:3" x14ac:dyDescent="0.15">
      <c r="A93" s="1">
        <v>43922</v>
      </c>
      <c r="B93" s="2">
        <v>0.49396825396825395</v>
      </c>
      <c r="C93" s="11">
        <f t="shared" si="1"/>
        <v>1.2349206349206348E-3</v>
      </c>
    </row>
    <row r="94" spans="1:3" x14ac:dyDescent="0.15">
      <c r="A94" s="1">
        <v>44013</v>
      </c>
      <c r="B94" s="2">
        <v>0.50968749999999996</v>
      </c>
      <c r="C94" s="11">
        <f t="shared" si="1"/>
        <v>1.27421875E-3</v>
      </c>
    </row>
    <row r="95" spans="1:3" x14ac:dyDescent="0.15">
      <c r="A95" s="1">
        <v>44105</v>
      </c>
      <c r="B95" s="2">
        <v>0.71483870967741936</v>
      </c>
      <c r="C95" s="11">
        <f t="shared" si="1"/>
        <v>1.7870967741935484E-3</v>
      </c>
    </row>
    <row r="96" spans="1:3" x14ac:dyDescent="0.15">
      <c r="A96" s="1">
        <v>44197</v>
      </c>
      <c r="B96" s="2">
        <v>1.2037704918032788</v>
      </c>
      <c r="C96" s="11">
        <f t="shared" si="1"/>
        <v>3.0094262295081971E-3</v>
      </c>
    </row>
    <row r="97" spans="1:3" x14ac:dyDescent="0.15">
      <c r="A97" s="1">
        <v>44287</v>
      </c>
      <c r="B97" s="2">
        <v>1.4165624999999999</v>
      </c>
      <c r="C97" s="11">
        <f t="shared" si="1"/>
        <v>3.5414062499999998E-3</v>
      </c>
    </row>
    <row r="98" spans="1:3" x14ac:dyDescent="0.15">
      <c r="A98" s="1">
        <v>44378</v>
      </c>
      <c r="B98" s="2">
        <v>1.0990625000000001</v>
      </c>
      <c r="C98" s="11">
        <f t="shared" si="1"/>
        <v>2.7476562500000001E-3</v>
      </c>
    </row>
    <row r="99" spans="1:3" x14ac:dyDescent="0.15">
      <c r="A99" s="1">
        <v>44470</v>
      </c>
      <c r="B99" s="2">
        <v>1.0016129032258065</v>
      </c>
      <c r="C99" s="11">
        <f t="shared" si="1"/>
        <v>2.5040322580645162E-3</v>
      </c>
    </row>
    <row r="100" spans="1:3" x14ac:dyDescent="0.15">
      <c r="A100" s="1">
        <v>44562</v>
      </c>
      <c r="B100" s="2">
        <v>0.48661290322580647</v>
      </c>
      <c r="C100" s="11">
        <f t="shared" si="1"/>
        <v>1.2165322580645161E-3</v>
      </c>
    </row>
    <row r="101" spans="1:3" x14ac:dyDescent="0.15">
      <c r="A101" s="1">
        <v>44652</v>
      </c>
      <c r="B101" s="2">
        <v>0.21209677419354839</v>
      </c>
      <c r="C101" s="11">
        <f t="shared" si="1"/>
        <v>5.3024193548387101E-4</v>
      </c>
    </row>
    <row r="102" spans="1:3" x14ac:dyDescent="0.15">
      <c r="A102" s="1">
        <v>44743</v>
      </c>
      <c r="B102" s="2">
        <v>-0.28109374999999998</v>
      </c>
      <c r="C102" s="11">
        <f t="shared" si="1"/>
        <v>-7.0273437499999991E-4</v>
      </c>
    </row>
    <row r="103" spans="1:3" x14ac:dyDescent="0.15">
      <c r="A103" s="1">
        <v>44835</v>
      </c>
      <c r="B103" s="2">
        <v>-0.56065573770491806</v>
      </c>
      <c r="C103" s="11">
        <f t="shared" si="1"/>
        <v>-1.4016393442622952E-3</v>
      </c>
    </row>
  </sheetData>
  <autoFilter ref="A11:C11" xr:uid="{00000000-0009-0000-0000-000006000000}">
    <sortState xmlns:xlrd2="http://schemas.microsoft.com/office/spreadsheetml/2017/richdata2" ref="A12:C103">
      <sortCondition ref="A11:A103"/>
    </sortState>
  </autoFilter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data_regression</vt:lpstr>
      <vt:lpstr>plots</vt:lpstr>
      <vt:lpstr>FRED NASDAQ</vt:lpstr>
      <vt:lpstr>FRED DEXCHUS</vt:lpstr>
      <vt:lpstr>FRED GDP</vt:lpstr>
      <vt:lpstr>FRED NIKKEI</vt:lpstr>
      <vt:lpstr>FRED Term structure</vt:lpstr>
      <vt:lpstr>plots!Print_Area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2023-01-02T10:52:59Z</dcterms:created>
  <dcterms:modified xsi:type="dcterms:W3CDTF">2023-02-08T12:57:53Z</dcterms:modified>
</cp:coreProperties>
</file>