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G:\1. SimTrade\0.  Blog SimTrade\1. Billets en cours de rédaction\2022-04 Youssef LOURAOUI (Série 3)\2 Posts\2. Long short strategy\"/>
    </mc:Choice>
  </mc:AlternateContent>
  <xr:revisionPtr revIDLastSave="0" documentId="13_ncr:1_{1AF46332-24A7-41F8-951D-D5F4F499DABA}" xr6:coauthVersionLast="47" xr6:coauthVersionMax="47" xr10:uidLastSave="{00000000-0000-0000-0000-000000000000}"/>
  <bookViews>
    <workbookView xWindow="-108" yWindow="-108" windowWidth="23256" windowHeight="12576" xr2:uid="{0A2060C2-FCC4-1E43-B146-CDDCEC11D908}"/>
  </bookViews>
  <sheets>
    <sheet name="Calculations" sheetId="1" r:id="rId1"/>
    <sheet name="Performance" sheetId="4" r:id="rId2"/>
    <sheet name="Historical data" sheetId="3" r:id="rId3"/>
  </sheets>
  <definedNames>
    <definedName name="_xlnm._FilterDatabase" localSheetId="2" hidden="1">'Historical data'!$A$4:$G$4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C20" i="1" s="1"/>
  <c r="C21" i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6" i="3"/>
  <c r="G6" i="3" s="1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6" i="3"/>
  <c r="F6" i="3" s="1"/>
  <c r="F16" i="1"/>
  <c r="F15" i="1"/>
  <c r="F17" i="1" s="1"/>
  <c r="G7" i="3" l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F7" i="3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J9" i="1"/>
  <c r="F10" i="1"/>
  <c r="D16" i="1" s="1"/>
  <c r="G16" i="1" s="1"/>
  <c r="D21" i="1" s="1"/>
  <c r="E21" i="1" s="1"/>
  <c r="F21" i="1" s="1"/>
  <c r="J8" i="1"/>
  <c r="J12" i="1" s="1"/>
  <c r="F9" i="1"/>
  <c r="D15" i="1" s="1"/>
  <c r="G15" i="1" s="1"/>
  <c r="D20" i="1" s="1"/>
  <c r="E20" i="1" s="1"/>
  <c r="E22" i="1" l="1"/>
  <c r="F22" i="1" s="1"/>
  <c r="J11" i="1"/>
  <c r="J10" i="1"/>
  <c r="F20" i="1"/>
</calcChain>
</file>

<file path=xl/sharedStrings.xml><?xml version="1.0" encoding="utf-8"?>
<sst xmlns="http://schemas.openxmlformats.org/spreadsheetml/2006/main" count="166" uniqueCount="155">
  <si>
    <t>Name</t>
  </si>
  <si>
    <t>Value</t>
  </si>
  <si>
    <t>Price</t>
  </si>
  <si>
    <t>Shares</t>
  </si>
  <si>
    <t>Beta</t>
  </si>
  <si>
    <t>Change</t>
  </si>
  <si>
    <t>Risk Calculations</t>
  </si>
  <si>
    <t>Long</t>
  </si>
  <si>
    <t>Long Exposure</t>
  </si>
  <si>
    <t>Short</t>
  </si>
  <si>
    <t>Short Exposure</t>
  </si>
  <si>
    <t>Net Exposure</t>
  </si>
  <si>
    <t>Gross Exposure</t>
  </si>
  <si>
    <t>Beta Adjusted Net Exposure</t>
  </si>
  <si>
    <t>Tesla</t>
  </si>
  <si>
    <t>Cost Base</t>
  </si>
  <si>
    <t>Exit Proceeds</t>
  </si>
  <si>
    <t>Return $</t>
  </si>
  <si>
    <t>Total Return</t>
  </si>
  <si>
    <t>Percentage</t>
  </si>
  <si>
    <t>Short Position in Tesla</t>
  </si>
  <si>
    <t>Exxon Mobile</t>
  </si>
  <si>
    <t>Long Position in Exxon Mobile</t>
  </si>
  <si>
    <t>Date</t>
  </si>
  <si>
    <t>Change %</t>
  </si>
  <si>
    <t>Jan 03, 2022</t>
  </si>
  <si>
    <t>Jan 04, 2022</t>
  </si>
  <si>
    <t>Jan 05, 2022</t>
  </si>
  <si>
    <t>Jan 06, 2022</t>
  </si>
  <si>
    <t>Jan 07, 2022</t>
  </si>
  <si>
    <t>Jan 10, 2022</t>
  </si>
  <si>
    <t>Jan 11, 2022</t>
  </si>
  <si>
    <t>Jan 12, 2022</t>
  </si>
  <si>
    <t>Jan 13, 2022</t>
  </si>
  <si>
    <t>Jan 14, 2022</t>
  </si>
  <si>
    <t>Jan 18, 2022</t>
  </si>
  <si>
    <t>Jan 19, 2022</t>
  </si>
  <si>
    <t>Jan 20, 2022</t>
  </si>
  <si>
    <t>Jan 21, 2022</t>
  </si>
  <si>
    <t>Jan 24, 2022</t>
  </si>
  <si>
    <t>Jan 25, 2022</t>
  </si>
  <si>
    <t>Jan 26, 2022</t>
  </si>
  <si>
    <t>Jan 27, 2022</t>
  </si>
  <si>
    <t>Jan 28, 2022</t>
  </si>
  <si>
    <t>Jan 31, 2022</t>
  </si>
  <si>
    <t>Feb 01, 2022</t>
  </si>
  <si>
    <t>Feb 02, 2022</t>
  </si>
  <si>
    <t>Feb 03, 2022</t>
  </si>
  <si>
    <t>Feb 04, 2022</t>
  </si>
  <si>
    <t>Feb 07, 2022</t>
  </si>
  <si>
    <t>Feb 08, 2022</t>
  </si>
  <si>
    <t>Feb 09, 2022</t>
  </si>
  <si>
    <t>Feb 10, 2022</t>
  </si>
  <si>
    <t>Feb 11, 2022</t>
  </si>
  <si>
    <t>Feb 14, 2022</t>
  </si>
  <si>
    <t>Feb 15, 2022</t>
  </si>
  <si>
    <t>Feb 16, 2022</t>
  </si>
  <si>
    <t>Feb 17, 2022</t>
  </si>
  <si>
    <t>Feb 18, 2022</t>
  </si>
  <si>
    <t>Feb 22, 2022</t>
  </si>
  <si>
    <t>Feb 23, 2022</t>
  </si>
  <si>
    <t>Feb 24, 2022</t>
  </si>
  <si>
    <t>Feb 25, 2022</t>
  </si>
  <si>
    <t>Feb 28, 2022</t>
  </si>
  <si>
    <t>Mar 01, 2022</t>
  </si>
  <si>
    <t>Mar 02, 2022</t>
  </si>
  <si>
    <t>Mar 03, 2022</t>
  </si>
  <si>
    <t>Mar 04, 2022</t>
  </si>
  <si>
    <t>Mar 07, 2022</t>
  </si>
  <si>
    <t>Mar 08, 2022</t>
  </si>
  <si>
    <t>Mar 09, 2022</t>
  </si>
  <si>
    <t>Mar 10, 2022</t>
  </si>
  <si>
    <t>Mar 11, 2022</t>
  </si>
  <si>
    <t>Mar 14, 2022</t>
  </si>
  <si>
    <t>Mar 15, 2022</t>
  </si>
  <si>
    <t>Mar 16, 2022</t>
  </si>
  <si>
    <t>Mar 17, 2022</t>
  </si>
  <si>
    <t>Mar 18, 2022</t>
  </si>
  <si>
    <t>Mar 21, 2022</t>
  </si>
  <si>
    <t>Mar 22, 2022</t>
  </si>
  <si>
    <t>Mar 23, 2022</t>
  </si>
  <si>
    <t>Mar 24, 2022</t>
  </si>
  <si>
    <t>Mar 25, 2022</t>
  </si>
  <si>
    <t>Mar 28, 2022</t>
  </si>
  <si>
    <t>Mar 29, 2022</t>
  </si>
  <si>
    <t>Mar 30, 2022</t>
  </si>
  <si>
    <t>Mar 31, 2022</t>
  </si>
  <si>
    <t>Apr 01, 2022</t>
  </si>
  <si>
    <t>Apr 04, 2022</t>
  </si>
  <si>
    <t>Apr 05, 2022</t>
  </si>
  <si>
    <t>Apr 06, 2022</t>
  </si>
  <si>
    <t>Apr 07, 2022</t>
  </si>
  <si>
    <t>Apr 08, 2022</t>
  </si>
  <si>
    <t>Apr 11, 2022</t>
  </si>
  <si>
    <t>Apr 12, 2022</t>
  </si>
  <si>
    <t>Apr 13, 2022</t>
  </si>
  <si>
    <t>Apr 14, 2022</t>
  </si>
  <si>
    <t>Apr 18, 2022</t>
  </si>
  <si>
    <t>Apr 19, 2022</t>
  </si>
  <si>
    <t>Apr 20, 2022</t>
  </si>
  <si>
    <t>Apr 21, 2022</t>
  </si>
  <si>
    <t>Apr 22, 2022</t>
  </si>
  <si>
    <t>Apr 25, 2022</t>
  </si>
  <si>
    <t>Apr 26, 2022</t>
  </si>
  <si>
    <t>Apr 27, 2022</t>
  </si>
  <si>
    <t>Apr 28, 2022</t>
  </si>
  <si>
    <t>Apr 29, 2022</t>
  </si>
  <si>
    <t>May 02, 2022</t>
  </si>
  <si>
    <t>May 03, 2022</t>
  </si>
  <si>
    <t>May 04, 2022</t>
  </si>
  <si>
    <t>May 05, 2022</t>
  </si>
  <si>
    <t>May 06, 2022</t>
  </si>
  <si>
    <t>May 09, 2022</t>
  </si>
  <si>
    <t>May 10, 2022</t>
  </si>
  <si>
    <t>May 11, 2022</t>
  </si>
  <si>
    <t>May 12, 2022</t>
  </si>
  <si>
    <t>May 13, 2022</t>
  </si>
  <si>
    <t>May 16, 2022</t>
  </si>
  <si>
    <t>May 17, 2022</t>
  </si>
  <si>
    <t>May 18, 2022</t>
  </si>
  <si>
    <t>May 19, 2022</t>
  </si>
  <si>
    <t>May 20, 2022</t>
  </si>
  <si>
    <t>May 23, 2022</t>
  </si>
  <si>
    <t>May 24, 2022</t>
  </si>
  <si>
    <t>May 25, 2022</t>
  </si>
  <si>
    <t>May 26, 2022</t>
  </si>
  <si>
    <t>May 27, 2022</t>
  </si>
  <si>
    <t>May 31, 2022</t>
  </si>
  <si>
    <t>Jun 01, 2022</t>
  </si>
  <si>
    <t>Jun 02, 2022</t>
  </si>
  <si>
    <t>Jun 03, 2022</t>
  </si>
  <si>
    <t>Jun 06, 2022</t>
  </si>
  <si>
    <t>Jun 07, 2022</t>
  </si>
  <si>
    <t>Jun 08, 2022</t>
  </si>
  <si>
    <t>Jun 09, 2022</t>
  </si>
  <si>
    <t>Jun 10, 2022</t>
  </si>
  <si>
    <t>Jun 13, 2022</t>
  </si>
  <si>
    <t>Jun 14, 2022</t>
  </si>
  <si>
    <t>Jun 15, 2022</t>
  </si>
  <si>
    <t>Jun 16, 2022</t>
  </si>
  <si>
    <t>Jun 17, 2022</t>
  </si>
  <si>
    <t>Jun 21, 2022</t>
  </si>
  <si>
    <t>Jun 22, 2022</t>
  </si>
  <si>
    <t>Jun 23, 2022</t>
  </si>
  <si>
    <t>Jun 24, 2022</t>
  </si>
  <si>
    <t>Price Exxon Mobile</t>
  </si>
  <si>
    <t>Price Tesla</t>
  </si>
  <si>
    <t>Execution of the trade on 1st January 2022</t>
  </si>
  <si>
    <t>Trade Exit 25th June 2022</t>
  </si>
  <si>
    <t>P&amp;L</t>
  </si>
  <si>
    <t>Initial capital</t>
  </si>
  <si>
    <t>Last downloaded</t>
  </si>
  <si>
    <t>Historical data for Telsa and Exxon Mobile</t>
  </si>
  <si>
    <t>Rebased performance</t>
  </si>
  <si>
    <t>Long-short equity strategy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</si>
</sst>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[$$-409]#,##0_ ;[Red]\-[$$-409]#,##0\ "/>
    <numFmt numFmtId="166" formatCode="_-[$$-409]* #,##0_ ;_-[$$-409]* \-#,##0\ ;_-[$$-409]* &quot;-&quot;??_ ;_-@_ "/>
    <numFmt numFmtId="167" formatCode="_-* #,##0_-;\-* #,##0_-;_-* &quot;-&quot;??_-;_-@_-"/>
    <numFmt numFmtId="168" formatCode="\+0.0%;[Red]\-0.0%"/>
    <numFmt numFmtId="169" formatCode="\+0%;[Red]\-0%"/>
    <numFmt numFmtId="170" formatCode="_([$$-409]* #,##0.00_);_([$$-409]* \(#,##0.00\);_([$$-409]* &quot;-&quot;??_);_(@_)"/>
  </numFmts>
  <fonts count="5" x14ac:knownFonts="1"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7" fontId="3" fillId="0" borderId="0" xfId="1" applyNumberFormat="1" applyFont="1" applyFill="1" applyBorder="1" applyAlignment="1">
      <alignment horizontal="center" vertical="center"/>
    </xf>
    <xf numFmtId="168" fontId="3" fillId="0" borderId="0" xfId="2" applyNumberFormat="1" applyFont="1" applyFill="1" applyBorder="1" applyAlignment="1">
      <alignment horizontal="center" vertical="center"/>
    </xf>
    <xf numFmtId="169" fontId="3" fillId="0" borderId="0" xfId="2" applyNumberFormat="1" applyFont="1" applyFill="1" applyBorder="1" applyAlignment="1">
      <alignment horizontal="center" vertical="center"/>
    </xf>
    <xf numFmtId="10" fontId="3" fillId="0" borderId="0" xfId="2" applyNumberFormat="1" applyFont="1" applyFill="1" applyBorder="1" applyAlignment="1">
      <alignment horizontal="center" vertical="center"/>
    </xf>
    <xf numFmtId="17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6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6" fontId="3" fillId="2" borderId="0" xfId="0" applyNumberFormat="1" applyFont="1" applyFill="1" applyAlignment="1">
      <alignment horizontal="center" vertical="center"/>
    </xf>
    <xf numFmtId="167" fontId="3" fillId="2" borderId="0" xfId="1" applyNumberFormat="1" applyFont="1" applyFill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1600" b="1"/>
              <a:t>Long-short equity strategy performance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'Historical data'!$F$4</c:f>
              <c:strCache>
                <c:ptCount val="1"/>
                <c:pt idx="0">
                  <c:v>Tesla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'Historical data'!$A$5:$A$124</c:f>
              <c:strCache>
                <c:ptCount val="120"/>
                <c:pt idx="0">
                  <c:v>Jan 03, 2022</c:v>
                </c:pt>
                <c:pt idx="1">
                  <c:v>Jan 04, 2022</c:v>
                </c:pt>
                <c:pt idx="2">
                  <c:v>Jan 05, 2022</c:v>
                </c:pt>
                <c:pt idx="3">
                  <c:v>Jan 06, 2022</c:v>
                </c:pt>
                <c:pt idx="4">
                  <c:v>Jan 07, 2022</c:v>
                </c:pt>
                <c:pt idx="5">
                  <c:v>Jan 10, 2022</c:v>
                </c:pt>
                <c:pt idx="6">
                  <c:v>Jan 11, 2022</c:v>
                </c:pt>
                <c:pt idx="7">
                  <c:v>Jan 12, 2022</c:v>
                </c:pt>
                <c:pt idx="8">
                  <c:v>Jan 13, 2022</c:v>
                </c:pt>
                <c:pt idx="9">
                  <c:v>Jan 14, 2022</c:v>
                </c:pt>
                <c:pt idx="10">
                  <c:v>Jan 18, 2022</c:v>
                </c:pt>
                <c:pt idx="11">
                  <c:v>Jan 19, 2022</c:v>
                </c:pt>
                <c:pt idx="12">
                  <c:v>Jan 20, 2022</c:v>
                </c:pt>
                <c:pt idx="13">
                  <c:v>Jan 21, 2022</c:v>
                </c:pt>
                <c:pt idx="14">
                  <c:v>Jan 24, 2022</c:v>
                </c:pt>
                <c:pt idx="15">
                  <c:v>Jan 25, 2022</c:v>
                </c:pt>
                <c:pt idx="16">
                  <c:v>Jan 26, 2022</c:v>
                </c:pt>
                <c:pt idx="17">
                  <c:v>Jan 27, 2022</c:v>
                </c:pt>
                <c:pt idx="18">
                  <c:v>Jan 28, 2022</c:v>
                </c:pt>
                <c:pt idx="19">
                  <c:v>Jan 31, 2022</c:v>
                </c:pt>
                <c:pt idx="20">
                  <c:v>Feb 01, 2022</c:v>
                </c:pt>
                <c:pt idx="21">
                  <c:v>Feb 02, 2022</c:v>
                </c:pt>
                <c:pt idx="22">
                  <c:v>Feb 03, 2022</c:v>
                </c:pt>
                <c:pt idx="23">
                  <c:v>Feb 04, 2022</c:v>
                </c:pt>
                <c:pt idx="24">
                  <c:v>Feb 07, 2022</c:v>
                </c:pt>
                <c:pt idx="25">
                  <c:v>Feb 08, 2022</c:v>
                </c:pt>
                <c:pt idx="26">
                  <c:v>Feb 09, 2022</c:v>
                </c:pt>
                <c:pt idx="27">
                  <c:v>Feb 10, 2022</c:v>
                </c:pt>
                <c:pt idx="28">
                  <c:v>Feb 11, 2022</c:v>
                </c:pt>
                <c:pt idx="29">
                  <c:v>Feb 14, 2022</c:v>
                </c:pt>
                <c:pt idx="30">
                  <c:v>Feb 15, 2022</c:v>
                </c:pt>
                <c:pt idx="31">
                  <c:v>Feb 16, 2022</c:v>
                </c:pt>
                <c:pt idx="32">
                  <c:v>Feb 17, 2022</c:v>
                </c:pt>
                <c:pt idx="33">
                  <c:v>Feb 18, 2022</c:v>
                </c:pt>
                <c:pt idx="34">
                  <c:v>Feb 22, 2022</c:v>
                </c:pt>
                <c:pt idx="35">
                  <c:v>Feb 23, 2022</c:v>
                </c:pt>
                <c:pt idx="36">
                  <c:v>Feb 24, 2022</c:v>
                </c:pt>
                <c:pt idx="37">
                  <c:v>Feb 25, 2022</c:v>
                </c:pt>
                <c:pt idx="38">
                  <c:v>Feb 28, 2022</c:v>
                </c:pt>
                <c:pt idx="39">
                  <c:v>Mar 01, 2022</c:v>
                </c:pt>
                <c:pt idx="40">
                  <c:v>Mar 02, 2022</c:v>
                </c:pt>
                <c:pt idx="41">
                  <c:v>Mar 03, 2022</c:v>
                </c:pt>
                <c:pt idx="42">
                  <c:v>Mar 04, 2022</c:v>
                </c:pt>
                <c:pt idx="43">
                  <c:v>Mar 07, 2022</c:v>
                </c:pt>
                <c:pt idx="44">
                  <c:v>Mar 08, 2022</c:v>
                </c:pt>
                <c:pt idx="45">
                  <c:v>Mar 09, 2022</c:v>
                </c:pt>
                <c:pt idx="46">
                  <c:v>Mar 10, 2022</c:v>
                </c:pt>
                <c:pt idx="47">
                  <c:v>Mar 11, 2022</c:v>
                </c:pt>
                <c:pt idx="48">
                  <c:v>Mar 14, 2022</c:v>
                </c:pt>
                <c:pt idx="49">
                  <c:v>Mar 15, 2022</c:v>
                </c:pt>
                <c:pt idx="50">
                  <c:v>Mar 16, 2022</c:v>
                </c:pt>
                <c:pt idx="51">
                  <c:v>Mar 17, 2022</c:v>
                </c:pt>
                <c:pt idx="52">
                  <c:v>Mar 18, 2022</c:v>
                </c:pt>
                <c:pt idx="53">
                  <c:v>Mar 21, 2022</c:v>
                </c:pt>
                <c:pt idx="54">
                  <c:v>Mar 22, 2022</c:v>
                </c:pt>
                <c:pt idx="55">
                  <c:v>Mar 23, 2022</c:v>
                </c:pt>
                <c:pt idx="56">
                  <c:v>Mar 24, 2022</c:v>
                </c:pt>
                <c:pt idx="57">
                  <c:v>Mar 25, 2022</c:v>
                </c:pt>
                <c:pt idx="58">
                  <c:v>Mar 28, 2022</c:v>
                </c:pt>
                <c:pt idx="59">
                  <c:v>Mar 29, 2022</c:v>
                </c:pt>
                <c:pt idx="60">
                  <c:v>Mar 30, 2022</c:v>
                </c:pt>
                <c:pt idx="61">
                  <c:v>Mar 31, 2022</c:v>
                </c:pt>
                <c:pt idx="62">
                  <c:v>Apr 01, 2022</c:v>
                </c:pt>
                <c:pt idx="63">
                  <c:v>Apr 04, 2022</c:v>
                </c:pt>
                <c:pt idx="64">
                  <c:v>Apr 05, 2022</c:v>
                </c:pt>
                <c:pt idx="65">
                  <c:v>Apr 06, 2022</c:v>
                </c:pt>
                <c:pt idx="66">
                  <c:v>Apr 07, 2022</c:v>
                </c:pt>
                <c:pt idx="67">
                  <c:v>Apr 08, 2022</c:v>
                </c:pt>
                <c:pt idx="68">
                  <c:v>Apr 11, 2022</c:v>
                </c:pt>
                <c:pt idx="69">
                  <c:v>Apr 12, 2022</c:v>
                </c:pt>
                <c:pt idx="70">
                  <c:v>Apr 13, 2022</c:v>
                </c:pt>
                <c:pt idx="71">
                  <c:v>Apr 14, 2022</c:v>
                </c:pt>
                <c:pt idx="72">
                  <c:v>Apr 18, 2022</c:v>
                </c:pt>
                <c:pt idx="73">
                  <c:v>Apr 19, 2022</c:v>
                </c:pt>
                <c:pt idx="74">
                  <c:v>Apr 20, 2022</c:v>
                </c:pt>
                <c:pt idx="75">
                  <c:v>Apr 21, 2022</c:v>
                </c:pt>
                <c:pt idx="76">
                  <c:v>Apr 22, 2022</c:v>
                </c:pt>
                <c:pt idx="77">
                  <c:v>Apr 25, 2022</c:v>
                </c:pt>
                <c:pt idx="78">
                  <c:v>Apr 26, 2022</c:v>
                </c:pt>
                <c:pt idx="79">
                  <c:v>Apr 27, 2022</c:v>
                </c:pt>
                <c:pt idx="80">
                  <c:v>Apr 28, 2022</c:v>
                </c:pt>
                <c:pt idx="81">
                  <c:v>Apr 29, 2022</c:v>
                </c:pt>
                <c:pt idx="82">
                  <c:v>May 02, 2022</c:v>
                </c:pt>
                <c:pt idx="83">
                  <c:v>May 03, 2022</c:v>
                </c:pt>
                <c:pt idx="84">
                  <c:v>May 04, 2022</c:v>
                </c:pt>
                <c:pt idx="85">
                  <c:v>May 05, 2022</c:v>
                </c:pt>
                <c:pt idx="86">
                  <c:v>May 06, 2022</c:v>
                </c:pt>
                <c:pt idx="87">
                  <c:v>May 09, 2022</c:v>
                </c:pt>
                <c:pt idx="88">
                  <c:v>May 10, 2022</c:v>
                </c:pt>
                <c:pt idx="89">
                  <c:v>May 11, 2022</c:v>
                </c:pt>
                <c:pt idx="90">
                  <c:v>May 12, 2022</c:v>
                </c:pt>
                <c:pt idx="91">
                  <c:v>May 13, 2022</c:v>
                </c:pt>
                <c:pt idx="92">
                  <c:v>May 16, 2022</c:v>
                </c:pt>
                <c:pt idx="93">
                  <c:v>May 17, 2022</c:v>
                </c:pt>
                <c:pt idx="94">
                  <c:v>May 18, 2022</c:v>
                </c:pt>
                <c:pt idx="95">
                  <c:v>May 19, 2022</c:v>
                </c:pt>
                <c:pt idx="96">
                  <c:v>May 20, 2022</c:v>
                </c:pt>
                <c:pt idx="97">
                  <c:v>May 23, 2022</c:v>
                </c:pt>
                <c:pt idx="98">
                  <c:v>May 24, 2022</c:v>
                </c:pt>
                <c:pt idx="99">
                  <c:v>May 25, 2022</c:v>
                </c:pt>
                <c:pt idx="100">
                  <c:v>May 26, 2022</c:v>
                </c:pt>
                <c:pt idx="101">
                  <c:v>May 27, 2022</c:v>
                </c:pt>
                <c:pt idx="102">
                  <c:v>May 31, 2022</c:v>
                </c:pt>
                <c:pt idx="103">
                  <c:v>Jun 01, 2022</c:v>
                </c:pt>
                <c:pt idx="104">
                  <c:v>Jun 02, 2022</c:v>
                </c:pt>
                <c:pt idx="105">
                  <c:v>Jun 03, 2022</c:v>
                </c:pt>
                <c:pt idx="106">
                  <c:v>Jun 06, 2022</c:v>
                </c:pt>
                <c:pt idx="107">
                  <c:v>Jun 07, 2022</c:v>
                </c:pt>
                <c:pt idx="108">
                  <c:v>Jun 08, 2022</c:v>
                </c:pt>
                <c:pt idx="109">
                  <c:v>Jun 09, 2022</c:v>
                </c:pt>
                <c:pt idx="110">
                  <c:v>Jun 10, 2022</c:v>
                </c:pt>
                <c:pt idx="111">
                  <c:v>Jun 13, 2022</c:v>
                </c:pt>
                <c:pt idx="112">
                  <c:v>Jun 14, 2022</c:v>
                </c:pt>
                <c:pt idx="113">
                  <c:v>Jun 15, 2022</c:v>
                </c:pt>
                <c:pt idx="114">
                  <c:v>Jun 16, 2022</c:v>
                </c:pt>
                <c:pt idx="115">
                  <c:v>Jun 17, 2022</c:v>
                </c:pt>
                <c:pt idx="116">
                  <c:v>Jun 21, 2022</c:v>
                </c:pt>
                <c:pt idx="117">
                  <c:v>Jun 22, 2022</c:v>
                </c:pt>
                <c:pt idx="118">
                  <c:v>Jun 23, 2022</c:v>
                </c:pt>
                <c:pt idx="119">
                  <c:v>Jun 24, 2022</c:v>
                </c:pt>
              </c:strCache>
            </c:strRef>
          </c:cat>
          <c:val>
            <c:numRef>
              <c:f>'Historical data'!$F$5:$F$124</c:f>
              <c:numCache>
                <c:formatCode>0.00</c:formatCode>
                <c:ptCount val="120"/>
                <c:pt idx="0">
                  <c:v>100</c:v>
                </c:pt>
                <c:pt idx="1">
                  <c:v>95.726715041403182</c:v>
                </c:pt>
                <c:pt idx="2">
                  <c:v>90.466156743949355</c:v>
                </c:pt>
                <c:pt idx="3">
                  <c:v>88.497760892581624</c:v>
                </c:pt>
                <c:pt idx="4">
                  <c:v>85.303868954530159</c:v>
                </c:pt>
                <c:pt idx="5">
                  <c:v>87.853667005169683</c:v>
                </c:pt>
                <c:pt idx="6">
                  <c:v>88.373542095870235</c:v>
                </c:pt>
                <c:pt idx="7">
                  <c:v>91.779240850861868</c:v>
                </c:pt>
                <c:pt idx="8">
                  <c:v>85.366021497746431</c:v>
                </c:pt>
                <c:pt idx="9">
                  <c:v>86.846818669262944</c:v>
                </c:pt>
                <c:pt idx="10">
                  <c:v>85.251890629348907</c:v>
                </c:pt>
                <c:pt idx="11">
                  <c:v>82.318090538997836</c:v>
                </c:pt>
                <c:pt idx="12">
                  <c:v>82.369334783528089</c:v>
                </c:pt>
                <c:pt idx="13">
                  <c:v>77.921549113447199</c:v>
                </c:pt>
                <c:pt idx="14">
                  <c:v>76.765532892408515</c:v>
                </c:pt>
                <c:pt idx="15">
                  <c:v>75.802005655699972</c:v>
                </c:pt>
                <c:pt idx="16">
                  <c:v>77.355016504487196</c:v>
                </c:pt>
                <c:pt idx="17">
                  <c:v>67.857369271050587</c:v>
                </c:pt>
                <c:pt idx="18">
                  <c:v>69.254702503933913</c:v>
                </c:pt>
                <c:pt idx="19">
                  <c:v>76.280690823609717</c:v>
                </c:pt>
                <c:pt idx="20">
                  <c:v>75.833942137636981</c:v>
                </c:pt>
                <c:pt idx="21">
                  <c:v>73.72091958064776</c:v>
                </c:pt>
                <c:pt idx="22">
                  <c:v>72.529411283706665</c:v>
                </c:pt>
                <c:pt idx="23">
                  <c:v>75.102343410995786</c:v>
                </c:pt>
                <c:pt idx="24">
                  <c:v>73.791159541394492</c:v>
                </c:pt>
                <c:pt idx="25">
                  <c:v>74.973882881513731</c:v>
                </c:pt>
                <c:pt idx="26">
                  <c:v>75.782670475392834</c:v>
                </c:pt>
                <c:pt idx="27">
                  <c:v>73.517129943406459</c:v>
                </c:pt>
                <c:pt idx="28">
                  <c:v>69.804133090655696</c:v>
                </c:pt>
                <c:pt idx="29">
                  <c:v>71.071754616409791</c:v>
                </c:pt>
                <c:pt idx="30">
                  <c:v>74.761758288979053</c:v>
                </c:pt>
                <c:pt idx="31">
                  <c:v>74.839524587349146</c:v>
                </c:pt>
                <c:pt idx="32">
                  <c:v>70.926455778581953</c:v>
                </c:pt>
                <c:pt idx="33">
                  <c:v>69.341180450941707</c:v>
                </c:pt>
                <c:pt idx="34">
                  <c:v>66.411784223451889</c:v>
                </c:pt>
                <c:pt idx="35">
                  <c:v>61.593721410539018</c:v>
                </c:pt>
                <c:pt idx="36">
                  <c:v>64.48576965823375</c:v>
                </c:pt>
                <c:pt idx="37">
                  <c:v>65.214457320417125</c:v>
                </c:pt>
                <c:pt idx="38">
                  <c:v>69.917306705094973</c:v>
                </c:pt>
                <c:pt idx="39">
                  <c:v>69.428834717510028</c:v>
                </c:pt>
                <c:pt idx="40">
                  <c:v>70.664388995371695</c:v>
                </c:pt>
                <c:pt idx="41">
                  <c:v>67.326160625135174</c:v>
                </c:pt>
                <c:pt idx="42">
                  <c:v>67.245894803416391</c:v>
                </c:pt>
                <c:pt idx="43">
                  <c:v>64.48587443496281</c:v>
                </c:pt>
                <c:pt idx="44">
                  <c:v>66.055167006875166</c:v>
                </c:pt>
                <c:pt idx="45">
                  <c:v>68.768590935162564</c:v>
                </c:pt>
                <c:pt idx="46">
                  <c:v>67.093527976559997</c:v>
                </c:pt>
                <c:pt idx="47">
                  <c:v>63.564826914329828</c:v>
                </c:pt>
                <c:pt idx="48">
                  <c:v>61.205479315093157</c:v>
                </c:pt>
                <c:pt idx="49">
                  <c:v>63.978476765046331</c:v>
                </c:pt>
                <c:pt idx="50">
                  <c:v>66.96654178099844</c:v>
                </c:pt>
                <c:pt idx="51">
                  <c:v>69.421196297630516</c:v>
                </c:pt>
                <c:pt idx="52">
                  <c:v>72.061644482541993</c:v>
                </c:pt>
                <c:pt idx="53">
                  <c:v>73.306001736942605</c:v>
                </c:pt>
                <c:pt idx="54">
                  <c:v>78.883367216791228</c:v>
                </c:pt>
                <c:pt idx="55">
                  <c:v>79.289442775311315</c:v>
                </c:pt>
                <c:pt idx="56">
                  <c:v>80.456139580296536</c:v>
                </c:pt>
                <c:pt idx="57">
                  <c:v>80.195444546600285</c:v>
                </c:pt>
                <c:pt idx="58">
                  <c:v>86.392992841336948</c:v>
                </c:pt>
                <c:pt idx="59">
                  <c:v>87.002482260920289</c:v>
                </c:pt>
                <c:pt idx="60">
                  <c:v>86.559845726535841</c:v>
                </c:pt>
                <c:pt idx="61">
                  <c:v>85.253206065213931</c:v>
                </c:pt>
                <c:pt idx="62">
                  <c:v>85.80442680570134</c:v>
                </c:pt>
                <c:pt idx="63">
                  <c:v>90.488965607367263</c:v>
                </c:pt>
                <c:pt idx="64">
                  <c:v>86.103455807290246</c:v>
                </c:pt>
                <c:pt idx="65">
                  <c:v>82.43638727916057</c:v>
                </c:pt>
                <c:pt idx="66">
                  <c:v>83.337974428387639</c:v>
                </c:pt>
                <c:pt idx="67">
                  <c:v>80.795323771022041</c:v>
                </c:pt>
                <c:pt idx="68">
                  <c:v>76.79313034941373</c:v>
                </c:pt>
                <c:pt idx="69">
                  <c:v>77.655403323592665</c:v>
                </c:pt>
                <c:pt idx="70">
                  <c:v>80.393483213720415</c:v>
                </c:pt>
                <c:pt idx="71">
                  <c:v>77.399863096405497</c:v>
                </c:pt>
                <c:pt idx="72">
                  <c:v>78.900991799532633</c:v>
                </c:pt>
                <c:pt idx="73">
                  <c:v>80.753606544121396</c:v>
                </c:pt>
                <c:pt idx="74">
                  <c:v>76.649303652975661</c:v>
                </c:pt>
                <c:pt idx="75">
                  <c:v>79.087182242608364</c:v>
                </c:pt>
                <c:pt idx="76">
                  <c:v>78.794212600579016</c:v>
                </c:pt>
                <c:pt idx="77">
                  <c:v>78.241135984291191</c:v>
                </c:pt>
                <c:pt idx="78">
                  <c:v>68.075430423303388</c:v>
                </c:pt>
                <c:pt idx="79">
                  <c:v>68.469649657494102</c:v>
                </c:pt>
                <c:pt idx="80">
                  <c:v>68.158250047812487</c:v>
                </c:pt>
                <c:pt idx="81">
                  <c:v>67.631934920373936</c:v>
                </c:pt>
                <c:pt idx="82">
                  <c:v>70.086278394043617</c:v>
                </c:pt>
                <c:pt idx="83">
                  <c:v>70.574357683696988</c:v>
                </c:pt>
                <c:pt idx="84">
                  <c:v>73.862840415537221</c:v>
                </c:pt>
                <c:pt idx="85">
                  <c:v>67.439739202836648</c:v>
                </c:pt>
                <c:pt idx="86">
                  <c:v>66.847917206136529</c:v>
                </c:pt>
                <c:pt idx="87">
                  <c:v>60.489833992459261</c:v>
                </c:pt>
                <c:pt idx="88">
                  <c:v>61.475438197715178</c:v>
                </c:pt>
                <c:pt idx="89">
                  <c:v>56.179163348332558</c:v>
                </c:pt>
                <c:pt idx="90">
                  <c:v>55.718045875679394</c:v>
                </c:pt>
                <c:pt idx="91">
                  <c:v>58.813565399841536</c:v>
                </c:pt>
                <c:pt idx="92">
                  <c:v>55.252075015557615</c:v>
                </c:pt>
                <c:pt idx="93">
                  <c:v>58.021988730509136</c:v>
                </c:pt>
                <c:pt idx="94">
                  <c:v>53.935077370882389</c:v>
                </c:pt>
                <c:pt idx="95">
                  <c:v>53.90543498634414</c:v>
                </c:pt>
                <c:pt idx="96">
                  <c:v>50.330631429588614</c:v>
                </c:pt>
                <c:pt idx="97">
                  <c:v>51.157714495768886</c:v>
                </c:pt>
                <c:pt idx="98">
                  <c:v>47.486144732510276</c:v>
                </c:pt>
                <c:pt idx="99">
                  <c:v>49.747676516918673</c:v>
                </c:pt>
                <c:pt idx="100">
                  <c:v>53.311732725882067</c:v>
                </c:pt>
                <c:pt idx="101">
                  <c:v>57.084540482098241</c:v>
                </c:pt>
                <c:pt idx="102">
                  <c:v>56.981495015434966</c:v>
                </c:pt>
                <c:pt idx="103">
                  <c:v>55.620989255762183</c:v>
                </c:pt>
                <c:pt idx="104">
                  <c:v>58.163589764051082</c:v>
                </c:pt>
                <c:pt idx="105">
                  <c:v>52.537769931372388</c:v>
                </c:pt>
                <c:pt idx="106">
                  <c:v>53.374160416108985</c:v>
                </c:pt>
                <c:pt idx="107">
                  <c:v>53.509879625746819</c:v>
                </c:pt>
                <c:pt idx="108">
                  <c:v>54.173261333425422</c:v>
                </c:pt>
                <c:pt idx="109">
                  <c:v>53.687291612580047</c:v>
                </c:pt>
                <c:pt idx="110">
                  <c:v>51.986065159717548</c:v>
                </c:pt>
                <c:pt idx="111">
                  <c:v>48.156265684473986</c:v>
                </c:pt>
                <c:pt idx="112">
                  <c:v>49.293057513010503</c:v>
                </c:pt>
                <c:pt idx="113">
                  <c:v>51.924006113779484</c:v>
                </c:pt>
                <c:pt idx="114">
                  <c:v>47.288391061480446</c:v>
                </c:pt>
                <c:pt idx="115">
                  <c:v>48.093675078775092</c:v>
                </c:pt>
                <c:pt idx="116">
                  <c:v>52.394408214390147</c:v>
                </c:pt>
                <c:pt idx="117">
                  <c:v>52.183998998903199</c:v>
                </c:pt>
                <c:pt idx="118">
                  <c:v>51.958792317511723</c:v>
                </c:pt>
                <c:pt idx="119">
                  <c:v>54.258232328906253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18-624B-8B1A-119AD3BFE544}"/>
            </c:ext>
          </c:extLst>
        </c:ser>
        <c:ser>
          <c:idx val="1"/>
          <c:order val="1"/>
          <c:tx>
            <c:strRef>
              <c:f>'Historical data'!$G$4</c:f>
              <c:strCache>
                <c:ptCount val="1"/>
                <c:pt idx="0">
                  <c:v>Exxon Mobile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'Historical data'!$A$5:$A$124</c:f>
              <c:strCache>
                <c:ptCount val="120"/>
                <c:pt idx="0">
                  <c:v>Jan 03, 2022</c:v>
                </c:pt>
                <c:pt idx="1">
                  <c:v>Jan 04, 2022</c:v>
                </c:pt>
                <c:pt idx="2">
                  <c:v>Jan 05, 2022</c:v>
                </c:pt>
                <c:pt idx="3">
                  <c:v>Jan 06, 2022</c:v>
                </c:pt>
                <c:pt idx="4">
                  <c:v>Jan 07, 2022</c:v>
                </c:pt>
                <c:pt idx="5">
                  <c:v>Jan 10, 2022</c:v>
                </c:pt>
                <c:pt idx="6">
                  <c:v>Jan 11, 2022</c:v>
                </c:pt>
                <c:pt idx="7">
                  <c:v>Jan 12, 2022</c:v>
                </c:pt>
                <c:pt idx="8">
                  <c:v>Jan 13, 2022</c:v>
                </c:pt>
                <c:pt idx="9">
                  <c:v>Jan 14, 2022</c:v>
                </c:pt>
                <c:pt idx="10">
                  <c:v>Jan 18, 2022</c:v>
                </c:pt>
                <c:pt idx="11">
                  <c:v>Jan 19, 2022</c:v>
                </c:pt>
                <c:pt idx="12">
                  <c:v>Jan 20, 2022</c:v>
                </c:pt>
                <c:pt idx="13">
                  <c:v>Jan 21, 2022</c:v>
                </c:pt>
                <c:pt idx="14">
                  <c:v>Jan 24, 2022</c:v>
                </c:pt>
                <c:pt idx="15">
                  <c:v>Jan 25, 2022</c:v>
                </c:pt>
                <c:pt idx="16">
                  <c:v>Jan 26, 2022</c:v>
                </c:pt>
                <c:pt idx="17">
                  <c:v>Jan 27, 2022</c:v>
                </c:pt>
                <c:pt idx="18">
                  <c:v>Jan 28, 2022</c:v>
                </c:pt>
                <c:pt idx="19">
                  <c:v>Jan 31, 2022</c:v>
                </c:pt>
                <c:pt idx="20">
                  <c:v>Feb 01, 2022</c:v>
                </c:pt>
                <c:pt idx="21">
                  <c:v>Feb 02, 2022</c:v>
                </c:pt>
                <c:pt idx="22">
                  <c:v>Feb 03, 2022</c:v>
                </c:pt>
                <c:pt idx="23">
                  <c:v>Feb 04, 2022</c:v>
                </c:pt>
                <c:pt idx="24">
                  <c:v>Feb 07, 2022</c:v>
                </c:pt>
                <c:pt idx="25">
                  <c:v>Feb 08, 2022</c:v>
                </c:pt>
                <c:pt idx="26">
                  <c:v>Feb 09, 2022</c:v>
                </c:pt>
                <c:pt idx="27">
                  <c:v>Feb 10, 2022</c:v>
                </c:pt>
                <c:pt idx="28">
                  <c:v>Feb 11, 2022</c:v>
                </c:pt>
                <c:pt idx="29">
                  <c:v>Feb 14, 2022</c:v>
                </c:pt>
                <c:pt idx="30">
                  <c:v>Feb 15, 2022</c:v>
                </c:pt>
                <c:pt idx="31">
                  <c:v>Feb 16, 2022</c:v>
                </c:pt>
                <c:pt idx="32">
                  <c:v>Feb 17, 2022</c:v>
                </c:pt>
                <c:pt idx="33">
                  <c:v>Feb 18, 2022</c:v>
                </c:pt>
                <c:pt idx="34">
                  <c:v>Feb 22, 2022</c:v>
                </c:pt>
                <c:pt idx="35">
                  <c:v>Feb 23, 2022</c:v>
                </c:pt>
                <c:pt idx="36">
                  <c:v>Feb 24, 2022</c:v>
                </c:pt>
                <c:pt idx="37">
                  <c:v>Feb 25, 2022</c:v>
                </c:pt>
                <c:pt idx="38">
                  <c:v>Feb 28, 2022</c:v>
                </c:pt>
                <c:pt idx="39">
                  <c:v>Mar 01, 2022</c:v>
                </c:pt>
                <c:pt idx="40">
                  <c:v>Mar 02, 2022</c:v>
                </c:pt>
                <c:pt idx="41">
                  <c:v>Mar 03, 2022</c:v>
                </c:pt>
                <c:pt idx="42">
                  <c:v>Mar 04, 2022</c:v>
                </c:pt>
                <c:pt idx="43">
                  <c:v>Mar 07, 2022</c:v>
                </c:pt>
                <c:pt idx="44">
                  <c:v>Mar 08, 2022</c:v>
                </c:pt>
                <c:pt idx="45">
                  <c:v>Mar 09, 2022</c:v>
                </c:pt>
                <c:pt idx="46">
                  <c:v>Mar 10, 2022</c:v>
                </c:pt>
                <c:pt idx="47">
                  <c:v>Mar 11, 2022</c:v>
                </c:pt>
                <c:pt idx="48">
                  <c:v>Mar 14, 2022</c:v>
                </c:pt>
                <c:pt idx="49">
                  <c:v>Mar 15, 2022</c:v>
                </c:pt>
                <c:pt idx="50">
                  <c:v>Mar 16, 2022</c:v>
                </c:pt>
                <c:pt idx="51">
                  <c:v>Mar 17, 2022</c:v>
                </c:pt>
                <c:pt idx="52">
                  <c:v>Mar 18, 2022</c:v>
                </c:pt>
                <c:pt idx="53">
                  <c:v>Mar 21, 2022</c:v>
                </c:pt>
                <c:pt idx="54">
                  <c:v>Mar 22, 2022</c:v>
                </c:pt>
                <c:pt idx="55">
                  <c:v>Mar 23, 2022</c:v>
                </c:pt>
                <c:pt idx="56">
                  <c:v>Mar 24, 2022</c:v>
                </c:pt>
                <c:pt idx="57">
                  <c:v>Mar 25, 2022</c:v>
                </c:pt>
                <c:pt idx="58">
                  <c:v>Mar 28, 2022</c:v>
                </c:pt>
                <c:pt idx="59">
                  <c:v>Mar 29, 2022</c:v>
                </c:pt>
                <c:pt idx="60">
                  <c:v>Mar 30, 2022</c:v>
                </c:pt>
                <c:pt idx="61">
                  <c:v>Mar 31, 2022</c:v>
                </c:pt>
                <c:pt idx="62">
                  <c:v>Apr 01, 2022</c:v>
                </c:pt>
                <c:pt idx="63">
                  <c:v>Apr 04, 2022</c:v>
                </c:pt>
                <c:pt idx="64">
                  <c:v>Apr 05, 2022</c:v>
                </c:pt>
                <c:pt idx="65">
                  <c:v>Apr 06, 2022</c:v>
                </c:pt>
                <c:pt idx="66">
                  <c:v>Apr 07, 2022</c:v>
                </c:pt>
                <c:pt idx="67">
                  <c:v>Apr 08, 2022</c:v>
                </c:pt>
                <c:pt idx="68">
                  <c:v>Apr 11, 2022</c:v>
                </c:pt>
                <c:pt idx="69">
                  <c:v>Apr 12, 2022</c:v>
                </c:pt>
                <c:pt idx="70">
                  <c:v>Apr 13, 2022</c:v>
                </c:pt>
                <c:pt idx="71">
                  <c:v>Apr 14, 2022</c:v>
                </c:pt>
                <c:pt idx="72">
                  <c:v>Apr 18, 2022</c:v>
                </c:pt>
                <c:pt idx="73">
                  <c:v>Apr 19, 2022</c:v>
                </c:pt>
                <c:pt idx="74">
                  <c:v>Apr 20, 2022</c:v>
                </c:pt>
                <c:pt idx="75">
                  <c:v>Apr 21, 2022</c:v>
                </c:pt>
                <c:pt idx="76">
                  <c:v>Apr 22, 2022</c:v>
                </c:pt>
                <c:pt idx="77">
                  <c:v>Apr 25, 2022</c:v>
                </c:pt>
                <c:pt idx="78">
                  <c:v>Apr 26, 2022</c:v>
                </c:pt>
                <c:pt idx="79">
                  <c:v>Apr 27, 2022</c:v>
                </c:pt>
                <c:pt idx="80">
                  <c:v>Apr 28, 2022</c:v>
                </c:pt>
                <c:pt idx="81">
                  <c:v>Apr 29, 2022</c:v>
                </c:pt>
                <c:pt idx="82">
                  <c:v>May 02, 2022</c:v>
                </c:pt>
                <c:pt idx="83">
                  <c:v>May 03, 2022</c:v>
                </c:pt>
                <c:pt idx="84">
                  <c:v>May 04, 2022</c:v>
                </c:pt>
                <c:pt idx="85">
                  <c:v>May 05, 2022</c:v>
                </c:pt>
                <c:pt idx="86">
                  <c:v>May 06, 2022</c:v>
                </c:pt>
                <c:pt idx="87">
                  <c:v>May 09, 2022</c:v>
                </c:pt>
                <c:pt idx="88">
                  <c:v>May 10, 2022</c:v>
                </c:pt>
                <c:pt idx="89">
                  <c:v>May 11, 2022</c:v>
                </c:pt>
                <c:pt idx="90">
                  <c:v>May 12, 2022</c:v>
                </c:pt>
                <c:pt idx="91">
                  <c:v>May 13, 2022</c:v>
                </c:pt>
                <c:pt idx="92">
                  <c:v>May 16, 2022</c:v>
                </c:pt>
                <c:pt idx="93">
                  <c:v>May 17, 2022</c:v>
                </c:pt>
                <c:pt idx="94">
                  <c:v>May 18, 2022</c:v>
                </c:pt>
                <c:pt idx="95">
                  <c:v>May 19, 2022</c:v>
                </c:pt>
                <c:pt idx="96">
                  <c:v>May 20, 2022</c:v>
                </c:pt>
                <c:pt idx="97">
                  <c:v>May 23, 2022</c:v>
                </c:pt>
                <c:pt idx="98">
                  <c:v>May 24, 2022</c:v>
                </c:pt>
                <c:pt idx="99">
                  <c:v>May 25, 2022</c:v>
                </c:pt>
                <c:pt idx="100">
                  <c:v>May 26, 2022</c:v>
                </c:pt>
                <c:pt idx="101">
                  <c:v>May 27, 2022</c:v>
                </c:pt>
                <c:pt idx="102">
                  <c:v>May 31, 2022</c:v>
                </c:pt>
                <c:pt idx="103">
                  <c:v>Jun 01, 2022</c:v>
                </c:pt>
                <c:pt idx="104">
                  <c:v>Jun 02, 2022</c:v>
                </c:pt>
                <c:pt idx="105">
                  <c:v>Jun 03, 2022</c:v>
                </c:pt>
                <c:pt idx="106">
                  <c:v>Jun 06, 2022</c:v>
                </c:pt>
                <c:pt idx="107">
                  <c:v>Jun 07, 2022</c:v>
                </c:pt>
                <c:pt idx="108">
                  <c:v>Jun 08, 2022</c:v>
                </c:pt>
                <c:pt idx="109">
                  <c:v>Jun 09, 2022</c:v>
                </c:pt>
                <c:pt idx="110">
                  <c:v>Jun 10, 2022</c:v>
                </c:pt>
                <c:pt idx="111">
                  <c:v>Jun 13, 2022</c:v>
                </c:pt>
                <c:pt idx="112">
                  <c:v>Jun 14, 2022</c:v>
                </c:pt>
                <c:pt idx="113">
                  <c:v>Jun 15, 2022</c:v>
                </c:pt>
                <c:pt idx="114">
                  <c:v>Jun 16, 2022</c:v>
                </c:pt>
                <c:pt idx="115">
                  <c:v>Jun 17, 2022</c:v>
                </c:pt>
                <c:pt idx="116">
                  <c:v>Jun 21, 2022</c:v>
                </c:pt>
                <c:pt idx="117">
                  <c:v>Jun 22, 2022</c:v>
                </c:pt>
                <c:pt idx="118">
                  <c:v>Jun 23, 2022</c:v>
                </c:pt>
                <c:pt idx="119">
                  <c:v>Jun 24, 2022</c:v>
                </c:pt>
              </c:strCache>
            </c:strRef>
          </c:cat>
          <c:val>
            <c:numRef>
              <c:f>'Historical data'!$G$5:$G$124</c:f>
              <c:numCache>
                <c:formatCode>0.00</c:formatCode>
                <c:ptCount val="120"/>
                <c:pt idx="0">
                  <c:v>100</c:v>
                </c:pt>
                <c:pt idx="1">
                  <c:v>103.69239442838382</c:v>
                </c:pt>
                <c:pt idx="2">
                  <c:v>104.97410751290016</c:v>
                </c:pt>
                <c:pt idx="3">
                  <c:v>107.41457203882528</c:v>
                </c:pt>
                <c:pt idx="4">
                  <c:v>108.29143055755075</c:v>
                </c:pt>
                <c:pt idx="5">
                  <c:v>107.6449126339148</c:v>
                </c:pt>
                <c:pt idx="6">
                  <c:v>112.08006073356383</c:v>
                </c:pt>
                <c:pt idx="7">
                  <c:v>111.74969607927069</c:v>
                </c:pt>
                <c:pt idx="8">
                  <c:v>110.94568125454772</c:v>
                </c:pt>
                <c:pt idx="9">
                  <c:v>112.87657412852998</c:v>
                </c:pt>
                <c:pt idx="10">
                  <c:v>114.76113883818982</c:v>
                </c:pt>
                <c:pt idx="11">
                  <c:v>114.80823965511949</c:v>
                </c:pt>
                <c:pt idx="12">
                  <c:v>115.0592210140537</c:v>
                </c:pt>
                <c:pt idx="13">
                  <c:v>113.3187430644695</c:v>
                </c:pt>
                <c:pt idx="14">
                  <c:v>114.28808700920298</c:v>
                </c:pt>
                <c:pt idx="15">
                  <c:v>117.59967133164976</c:v>
                </c:pt>
                <c:pt idx="16">
                  <c:v>116.40079105966466</c:v>
                </c:pt>
                <c:pt idx="17">
                  <c:v>117.88223314078297</c:v>
                </c:pt>
                <c:pt idx="18">
                  <c:v>118.13304649740263</c:v>
                </c:pt>
                <c:pt idx="19">
                  <c:v>119.19534500218553</c:v>
                </c:pt>
                <c:pt idx="20">
                  <c:v>126.60229843253887</c:v>
                </c:pt>
                <c:pt idx="21">
                  <c:v>126.27295191455416</c:v>
                </c:pt>
                <c:pt idx="22">
                  <c:v>124.79200449908527</c:v>
                </c:pt>
                <c:pt idx="23">
                  <c:v>127.47247464793594</c:v>
                </c:pt>
                <c:pt idx="24">
                  <c:v>128.99780451037449</c:v>
                </c:pt>
                <c:pt idx="25">
                  <c:v>125.61900300814175</c:v>
                </c:pt>
                <c:pt idx="26">
                  <c:v>123.63126915991562</c:v>
                </c:pt>
                <c:pt idx="27">
                  <c:v>122.43614710124358</c:v>
                </c:pt>
                <c:pt idx="28">
                  <c:v>125.48078754278065</c:v>
                </c:pt>
                <c:pt idx="29">
                  <c:v>123.5416652334462</c:v>
                </c:pt>
                <c:pt idx="30">
                  <c:v>121.9833054156821</c:v>
                </c:pt>
                <c:pt idx="31">
                  <c:v>122.5450818972611</c:v>
                </c:pt>
                <c:pt idx="32">
                  <c:v>122.35724931702482</c:v>
                </c:pt>
                <c:pt idx="33">
                  <c:v>120.98888481591115</c:v>
                </c:pt>
                <c:pt idx="34">
                  <c:v>119.57305801907171</c:v>
                </c:pt>
                <c:pt idx="35">
                  <c:v>120.05687579049989</c:v>
                </c:pt>
                <c:pt idx="36">
                  <c:v>118.5302750350933</c:v>
                </c:pt>
                <c:pt idx="37">
                  <c:v>121.67810076328381</c:v>
                </c:pt>
                <c:pt idx="38">
                  <c:v>122.58138532165755</c:v>
                </c:pt>
                <c:pt idx="39">
                  <c:v>123.74816916724407</c:v>
                </c:pt>
                <c:pt idx="40">
                  <c:v>125.85589087859971</c:v>
                </c:pt>
                <c:pt idx="41">
                  <c:v>126.65042844778785</c:v>
                </c:pt>
                <c:pt idx="42">
                  <c:v>131.32950242469261</c:v>
                </c:pt>
                <c:pt idx="43">
                  <c:v>135.97841246945555</c:v>
                </c:pt>
                <c:pt idx="44">
                  <c:v>137.00466951033545</c:v>
                </c:pt>
                <c:pt idx="45">
                  <c:v>128.98627899470708</c:v>
                </c:pt>
                <c:pt idx="46">
                  <c:v>132.92943157282343</c:v>
                </c:pt>
                <c:pt idx="47">
                  <c:v>132.24245623727634</c:v>
                </c:pt>
                <c:pt idx="48">
                  <c:v>127.42157388766124</c:v>
                </c:pt>
                <c:pt idx="49">
                  <c:v>119.9551449457942</c:v>
                </c:pt>
                <c:pt idx="50">
                  <c:v>119.50380491239683</c:v>
                </c:pt>
                <c:pt idx="51">
                  <c:v>122.64660421411791</c:v>
                </c:pt>
                <c:pt idx="52">
                  <c:v>122.16426363295108</c:v>
                </c:pt>
                <c:pt idx="53">
                  <c:v>127.52647019851146</c:v>
                </c:pt>
                <c:pt idx="54">
                  <c:v>126.96673351264216</c:v>
                </c:pt>
                <c:pt idx="55">
                  <c:v>128.95243302980398</c:v>
                </c:pt>
                <c:pt idx="56">
                  <c:v>129.33965460786638</c:v>
                </c:pt>
                <c:pt idx="57">
                  <c:v>132.13248077505537</c:v>
                </c:pt>
                <c:pt idx="58">
                  <c:v>128.37296725542021</c:v>
                </c:pt>
                <c:pt idx="59">
                  <c:v>127.68905589581782</c:v>
                </c:pt>
                <c:pt idx="60">
                  <c:v>129.85632512293446</c:v>
                </c:pt>
                <c:pt idx="61">
                  <c:v>127.99863849321487</c:v>
                </c:pt>
                <c:pt idx="62">
                  <c:v>128.8174123719597</c:v>
                </c:pt>
                <c:pt idx="63">
                  <c:v>128.87938851574452</c:v>
                </c:pt>
                <c:pt idx="64">
                  <c:v>128.2112558835413</c:v>
                </c:pt>
                <c:pt idx="65">
                  <c:v>129.62916137224934</c:v>
                </c:pt>
                <c:pt idx="66">
                  <c:v>131.78073211615055</c:v>
                </c:pt>
                <c:pt idx="67">
                  <c:v>134.52546465313299</c:v>
                </c:pt>
                <c:pt idx="68">
                  <c:v>129.81198069461709</c:v>
                </c:pt>
                <c:pt idx="69">
                  <c:v>132.49335034061411</c:v>
                </c:pt>
                <c:pt idx="70">
                  <c:v>134.35309845383179</c:v>
                </c:pt>
                <c:pt idx="71">
                  <c:v>135.92251804514299</c:v>
                </c:pt>
                <c:pt idx="72">
                  <c:v>137.0322216009296</c:v>
                </c:pt>
                <c:pt idx="73">
                  <c:v>135.80420073362191</c:v>
                </c:pt>
                <c:pt idx="74">
                  <c:v>136.11333858788041</c:v>
                </c:pt>
                <c:pt idx="75">
                  <c:v>134.66655195204262</c:v>
                </c:pt>
                <c:pt idx="76">
                  <c:v>131.69400504758138</c:v>
                </c:pt>
                <c:pt idx="77">
                  <c:v>127.17762010646082</c:v>
                </c:pt>
                <c:pt idx="78">
                  <c:v>127.22399298577369</c:v>
                </c:pt>
                <c:pt idx="79">
                  <c:v>130.80628660068845</c:v>
                </c:pt>
                <c:pt idx="80">
                  <c:v>134.70396897969675</c:v>
                </c:pt>
                <c:pt idx="81">
                  <c:v>131.65747508939842</c:v>
                </c:pt>
                <c:pt idx="82">
                  <c:v>133.43686453167362</c:v>
                </c:pt>
                <c:pt idx="83">
                  <c:v>136.15766462311007</c:v>
                </c:pt>
                <c:pt idx="84">
                  <c:v>141.47173506964415</c:v>
                </c:pt>
                <c:pt idx="85">
                  <c:v>139.31086989890366</c:v>
                </c:pt>
                <c:pt idx="86">
                  <c:v>141.42353676610284</c:v>
                </c:pt>
                <c:pt idx="87">
                  <c:v>129.8076760279838</c:v>
                </c:pt>
                <c:pt idx="88">
                  <c:v>130.66550660535583</c:v>
                </c:pt>
                <c:pt idx="89">
                  <c:v>133.35785430655949</c:v>
                </c:pt>
                <c:pt idx="90">
                  <c:v>132.60280753124252</c:v>
                </c:pt>
                <c:pt idx="91">
                  <c:v>136.47911902527514</c:v>
                </c:pt>
                <c:pt idx="92">
                  <c:v>139.65195930618958</c:v>
                </c:pt>
                <c:pt idx="93">
                  <c:v>141.42185377920137</c:v>
                </c:pt>
                <c:pt idx="94">
                  <c:v>139.16227510792521</c:v>
                </c:pt>
                <c:pt idx="95">
                  <c:v>139.91247786871705</c:v>
                </c:pt>
                <c:pt idx="96">
                  <c:v>141.01343419509294</c:v>
                </c:pt>
                <c:pt idx="97">
                  <c:v>144.09573480005432</c:v>
                </c:pt>
                <c:pt idx="98">
                  <c:v>144.87632861241255</c:v>
                </c:pt>
                <c:pt idx="99">
                  <c:v>147.76331480192249</c:v>
                </c:pt>
                <c:pt idx="100">
                  <c:v>148.28409410156848</c:v>
                </c:pt>
                <c:pt idx="101">
                  <c:v>149.73465284896437</c:v>
                </c:pt>
                <c:pt idx="102">
                  <c:v>147.27498601071471</c:v>
                </c:pt>
                <c:pt idx="103">
                  <c:v>150.07104578952837</c:v>
                </c:pt>
                <c:pt idx="104">
                  <c:v>149.81006594999246</c:v>
                </c:pt>
                <c:pt idx="105">
                  <c:v>151.97243621869703</c:v>
                </c:pt>
                <c:pt idx="106">
                  <c:v>151.5885315123985</c:v>
                </c:pt>
                <c:pt idx="107">
                  <c:v>158.3815779464386</c:v>
                </c:pt>
                <c:pt idx="108">
                  <c:v>160.23989437096131</c:v>
                </c:pt>
                <c:pt idx="109">
                  <c:v>156.73944431731169</c:v>
                </c:pt>
                <c:pt idx="110">
                  <c:v>153.84866006611443</c:v>
                </c:pt>
                <c:pt idx="111">
                  <c:v>146.6215932852017</c:v>
                </c:pt>
                <c:pt idx="112">
                  <c:v>147.0035200270361</c:v>
                </c:pt>
                <c:pt idx="113">
                  <c:v>145.14083989619357</c:v>
                </c:pt>
                <c:pt idx="114">
                  <c:v>139.68611872249019</c:v>
                </c:pt>
                <c:pt idx="115">
                  <c:v>131.38954679943492</c:v>
                </c:pt>
                <c:pt idx="116">
                  <c:v>139.32267638972505</c:v>
                </c:pt>
                <c:pt idx="117">
                  <c:v>133.69742154037468</c:v>
                </c:pt>
                <c:pt idx="118">
                  <c:v>129.60282560523973</c:v>
                </c:pt>
                <c:pt idx="119">
                  <c:v>132.14812588028352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18-624B-8B1A-119AD3BFE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7529952"/>
        <c:axId val="1926181408"/>
      </c:lineChart>
      <c:catAx>
        <c:axId val="193752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26181408"/>
        <c:crosses val="autoZero"/>
        <c:auto val="1"/>
        <c:lblAlgn val="ctr"/>
        <c:lblOffset val="100"/>
        <c:noMultiLvlLbl val="0"/>
      </c:catAx>
      <c:valAx>
        <c:axId val="192618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3752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fr-FR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7024E9F-10FB-2848-B797-01A6A228C637}">
  <sheetPr/>
  <sheetViews>
    <sheetView zoomScale="8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897" cy="606972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7B4098-B89B-7D20-0993-A6B2CE531B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0.09048</cdr:x>
      <cdr:y>0.7114</cdr:y>
    </cdr:from>
    <cdr:to>
      <cdr:x>0.31385</cdr:x>
      <cdr:y>0.7518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0F28A66E-ADC7-8A4C-2081-49442322E9ED}"/>
            </a:ext>
          </a:extLst>
        </cdr:cNvPr>
        <cdr:cNvSpPr txBox="1"/>
      </cdr:nvSpPr>
      <cdr:spPr>
        <a:xfrm xmlns:a="http://schemas.openxmlformats.org/drawingml/2006/main">
          <a:off x="840828" y="4318000"/>
          <a:ext cx="2075793" cy="245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>
              <a:solidFill>
                <a:sysClr val="windowText" lastClr="000000"/>
              </a:solidFill>
              <a:effectLst/>
            </a:rPr>
            <a:t>Base=100, January 1, 2022</a:t>
          </a:r>
          <a:endParaRPr lang="fr-FR" sz="1100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02F73-3B7E-D747-B584-70791611547B}">
  <dimension ref="A1:J23"/>
  <sheetViews>
    <sheetView showGridLines="0" tabSelected="1" zoomScale="84" workbookViewId="0">
      <selection activeCell="D8" sqref="D8:D10"/>
    </sheetView>
  </sheetViews>
  <sheetFormatPr baseColWidth="10" defaultColWidth="10.7265625" defaultRowHeight="15" x14ac:dyDescent="0.25"/>
  <cols>
    <col min="1" max="1" width="4.7265625" style="1" customWidth="1"/>
    <col min="2" max="2" width="37.54296875" style="1" customWidth="1"/>
    <col min="3" max="3" width="16" style="1" bestFit="1" customWidth="1"/>
    <col min="4" max="4" width="13.453125" style="1" bestFit="1" customWidth="1"/>
    <col min="5" max="5" width="16" style="1" bestFit="1" customWidth="1"/>
    <col min="6" max="6" width="10.26953125" style="1" bestFit="1" customWidth="1"/>
    <col min="7" max="7" width="12.453125" style="1" bestFit="1" customWidth="1"/>
    <col min="8" max="8" width="10.7265625" style="1"/>
    <col min="9" max="9" width="24" style="1" bestFit="1" customWidth="1"/>
    <col min="10" max="10" width="14.1796875" style="1" customWidth="1"/>
    <col min="11" max="11" width="11.453125" style="1" bestFit="1" customWidth="1"/>
    <col min="12" max="12" width="7.81640625" style="1" bestFit="1" customWidth="1"/>
    <col min="13" max="13" width="9.26953125" style="1" customWidth="1"/>
    <col min="14" max="14" width="12.453125" style="1" bestFit="1" customWidth="1"/>
    <col min="15" max="15" width="10.7265625" style="1"/>
    <col min="16" max="16" width="24" style="1" bestFit="1" customWidth="1"/>
    <col min="17" max="17" width="6.7265625" style="1" bestFit="1" customWidth="1"/>
    <col min="18" max="16384" width="10.7265625" style="1"/>
  </cols>
  <sheetData>
    <row r="1" spans="1:10" ht="17.399999999999999" x14ac:dyDescent="0.25">
      <c r="A1" s="10" t="s">
        <v>154</v>
      </c>
    </row>
    <row r="4" spans="1:10" x14ac:dyDescent="0.25">
      <c r="B4" s="18" t="s">
        <v>150</v>
      </c>
      <c r="C4" s="19">
        <v>10000000</v>
      </c>
      <c r="D4" s="12"/>
    </row>
    <row r="5" spans="1:10" x14ac:dyDescent="0.25">
      <c r="C5" s="12"/>
      <c r="D5" s="12"/>
    </row>
    <row r="7" spans="1:10" x14ac:dyDescent="0.25">
      <c r="I7" s="2" t="s">
        <v>6</v>
      </c>
      <c r="J7" s="11"/>
    </row>
    <row r="8" spans="1:10" x14ac:dyDescent="0.25">
      <c r="B8" s="20" t="s">
        <v>147</v>
      </c>
      <c r="C8" s="2" t="s">
        <v>0</v>
      </c>
      <c r="D8" s="25" t="s">
        <v>1</v>
      </c>
      <c r="E8" s="2" t="s">
        <v>2</v>
      </c>
      <c r="F8" s="2" t="s">
        <v>3</v>
      </c>
      <c r="G8" s="2" t="s">
        <v>4</v>
      </c>
      <c r="I8" s="6" t="s">
        <v>8</v>
      </c>
      <c r="J8" s="7">
        <f>D9/C4</f>
        <v>1</v>
      </c>
    </row>
    <row r="9" spans="1:10" x14ac:dyDescent="0.25">
      <c r="B9" s="1" t="s">
        <v>7</v>
      </c>
      <c r="C9" s="1" t="s">
        <v>21</v>
      </c>
      <c r="D9" s="27">
        <f>C4</f>
        <v>10000000</v>
      </c>
      <c r="E9" s="4">
        <v>63.54</v>
      </c>
      <c r="F9" s="5">
        <f>D9/E9</f>
        <v>157381.17721120553</v>
      </c>
      <c r="G9" s="1">
        <v>1.06</v>
      </c>
      <c r="I9" s="6" t="s">
        <v>10</v>
      </c>
      <c r="J9" s="7">
        <f>-D10/C4</f>
        <v>-1</v>
      </c>
    </row>
    <row r="10" spans="1:10" x14ac:dyDescent="0.25">
      <c r="B10" s="1" t="s">
        <v>9</v>
      </c>
      <c r="C10" s="1" t="s">
        <v>14</v>
      </c>
      <c r="D10" s="27">
        <f>C4</f>
        <v>10000000</v>
      </c>
      <c r="E10" s="4">
        <v>1199.78</v>
      </c>
      <c r="F10" s="5">
        <f>D10/E10</f>
        <v>8334.8613912550645</v>
      </c>
      <c r="G10" s="1">
        <v>2.11</v>
      </c>
      <c r="I10" s="6" t="s">
        <v>11</v>
      </c>
      <c r="J10" s="7">
        <f>J8+J9</f>
        <v>0</v>
      </c>
    </row>
    <row r="11" spans="1:10" x14ac:dyDescent="0.25">
      <c r="I11" s="6" t="s">
        <v>12</v>
      </c>
      <c r="J11" s="7">
        <f>J8-J9</f>
        <v>2</v>
      </c>
    </row>
    <row r="12" spans="1:10" x14ac:dyDescent="0.25">
      <c r="I12" s="6" t="s">
        <v>13</v>
      </c>
      <c r="J12" s="7">
        <f>(J8*G9)+(J9*G10)</f>
        <v>-1.0499999999999998</v>
      </c>
    </row>
    <row r="14" spans="1:10" x14ac:dyDescent="0.25">
      <c r="B14" s="2" t="s">
        <v>148</v>
      </c>
      <c r="C14" s="2" t="s">
        <v>0</v>
      </c>
      <c r="D14" s="2" t="s">
        <v>3</v>
      </c>
      <c r="E14" s="2" t="s">
        <v>2</v>
      </c>
      <c r="F14" s="2" t="s">
        <v>5</v>
      </c>
      <c r="G14" s="25" t="s">
        <v>1</v>
      </c>
      <c r="I14" s="1" t="s">
        <v>151</v>
      </c>
      <c r="J14" s="17">
        <v>44737</v>
      </c>
    </row>
    <row r="15" spans="1:10" x14ac:dyDescent="0.25">
      <c r="B15" s="1" t="s">
        <v>7</v>
      </c>
      <c r="C15" s="1" t="s">
        <v>21</v>
      </c>
      <c r="D15" s="3">
        <f>F9</f>
        <v>157381.17721120553</v>
      </c>
      <c r="E15" s="4">
        <v>86.9</v>
      </c>
      <c r="F15" s="6">
        <f>E15/E9-1</f>
        <v>0.36764242996537622</v>
      </c>
      <c r="G15" s="28">
        <f>D15*E15</f>
        <v>13676424.299653761</v>
      </c>
    </row>
    <row r="16" spans="1:10" x14ac:dyDescent="0.25">
      <c r="B16" s="1" t="s">
        <v>9</v>
      </c>
      <c r="C16" s="1" t="s">
        <v>14</v>
      </c>
      <c r="D16" s="3">
        <f>F10</f>
        <v>8334.8613912550645</v>
      </c>
      <c r="E16" s="1">
        <v>737.12</v>
      </c>
      <c r="F16" s="6">
        <f>E10/E16-1</f>
        <v>0.62765899717820695</v>
      </c>
      <c r="G16" s="28">
        <f>D16*E10</f>
        <v>10000000.000000002</v>
      </c>
    </row>
    <row r="17" spans="2:7" x14ac:dyDescent="0.25">
      <c r="F17" s="21">
        <f>SUM(F15:F16)</f>
        <v>0.99530142714358316</v>
      </c>
      <c r="G17" s="26"/>
    </row>
    <row r="19" spans="2:7" x14ac:dyDescent="0.25">
      <c r="B19" s="2" t="s">
        <v>149</v>
      </c>
      <c r="C19" s="2" t="s">
        <v>15</v>
      </c>
      <c r="D19" s="2" t="s">
        <v>16</v>
      </c>
      <c r="E19" s="2" t="s">
        <v>17</v>
      </c>
      <c r="F19" s="2" t="s">
        <v>19</v>
      </c>
    </row>
    <row r="20" spans="2:7" x14ac:dyDescent="0.25">
      <c r="B20" s="1" t="s">
        <v>22</v>
      </c>
      <c r="C20" s="9">
        <f>D9</f>
        <v>10000000</v>
      </c>
      <c r="D20" s="3">
        <f>G15</f>
        <v>13676424.299653761</v>
      </c>
      <c r="E20" s="9">
        <f>D20-C20</f>
        <v>3676424.2996537611</v>
      </c>
      <c r="F20" s="8">
        <f>E20/$C$20</f>
        <v>0.36764242996537611</v>
      </c>
    </row>
    <row r="21" spans="2:7" x14ac:dyDescent="0.25">
      <c r="B21" s="1" t="s">
        <v>20</v>
      </c>
      <c r="C21" s="9">
        <f>-D10</f>
        <v>-10000000</v>
      </c>
      <c r="D21" s="3">
        <f>G16</f>
        <v>10000000.000000002</v>
      </c>
      <c r="E21" s="9">
        <f>D21-C21</f>
        <v>20000000</v>
      </c>
      <c r="F21" s="8">
        <f>E21/$C$20</f>
        <v>2</v>
      </c>
    </row>
    <row r="22" spans="2:7" x14ac:dyDescent="0.25">
      <c r="B22" s="1" t="s">
        <v>18</v>
      </c>
      <c r="D22" s="3"/>
      <c r="E22" s="9">
        <f>SUM(E20:E21)</f>
        <v>23676424.299653761</v>
      </c>
      <c r="F22" s="8">
        <f>E22/$C$20</f>
        <v>2.3676424299653762</v>
      </c>
    </row>
    <row r="23" spans="2:7" x14ac:dyDescent="0.25">
      <c r="E23" s="8"/>
      <c r="F23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168B2-9FD6-0B4A-8FE7-5ADD80441332}">
  <dimension ref="A1:G124"/>
  <sheetViews>
    <sheetView zoomScale="95" workbookViewId="0">
      <selection activeCell="C10" sqref="C10"/>
    </sheetView>
  </sheetViews>
  <sheetFormatPr baseColWidth="10" defaultColWidth="10.7265625" defaultRowHeight="15" x14ac:dyDescent="0.25"/>
  <cols>
    <col min="1" max="1" width="11.54296875" style="13" bestFit="1" customWidth="1"/>
    <col min="2" max="2" width="19.1796875" style="13" customWidth="1"/>
    <col min="3" max="3" width="9.26953125" style="13" bestFit="1" customWidth="1"/>
    <col min="4" max="4" width="20.54296875" style="13" customWidth="1"/>
    <col min="5" max="5" width="9.26953125" style="13" bestFit="1" customWidth="1"/>
    <col min="6" max="6" width="23.453125" style="13" bestFit="1" customWidth="1"/>
    <col min="7" max="7" width="29.81640625" style="13" bestFit="1" customWidth="1"/>
    <col min="8" max="16384" width="10.7265625" style="13"/>
  </cols>
  <sheetData>
    <row r="1" spans="1:7" ht="17.399999999999999" x14ac:dyDescent="0.25">
      <c r="A1" s="22" t="s">
        <v>152</v>
      </c>
    </row>
    <row r="3" spans="1:7" x14ac:dyDescent="0.25">
      <c r="F3" s="23" t="s">
        <v>153</v>
      </c>
      <c r="G3" s="23"/>
    </row>
    <row r="4" spans="1:7" x14ac:dyDescent="0.25">
      <c r="A4" s="16" t="s">
        <v>23</v>
      </c>
      <c r="B4" s="16" t="s">
        <v>146</v>
      </c>
      <c r="C4" s="16" t="s">
        <v>24</v>
      </c>
      <c r="D4" s="16" t="s">
        <v>145</v>
      </c>
      <c r="E4" s="16" t="s">
        <v>24</v>
      </c>
      <c r="F4" s="16" t="s">
        <v>14</v>
      </c>
      <c r="G4" s="16" t="s">
        <v>21</v>
      </c>
    </row>
    <row r="5" spans="1:7" x14ac:dyDescent="0.25">
      <c r="A5" s="13" t="s">
        <v>25</v>
      </c>
      <c r="B5" s="14">
        <v>1199.78</v>
      </c>
      <c r="C5" s="15"/>
      <c r="D5" s="13">
        <v>63.54</v>
      </c>
      <c r="E5" s="15"/>
      <c r="F5" s="24">
        <v>100</v>
      </c>
      <c r="G5" s="24">
        <v>100</v>
      </c>
    </row>
    <row r="6" spans="1:7" x14ac:dyDescent="0.25">
      <c r="A6" s="13" t="s">
        <v>26</v>
      </c>
      <c r="B6" s="14">
        <v>1149.5899999999999</v>
      </c>
      <c r="C6" s="15">
        <f>LN(B6/B5)</f>
        <v>-4.273284958596809E-2</v>
      </c>
      <c r="D6" s="13">
        <v>65.930000000000007</v>
      </c>
      <c r="E6" s="15">
        <f>LN(D6/D5)</f>
        <v>3.6923944283838377E-2</v>
      </c>
      <c r="F6" s="24">
        <f>F5*(1+C6)</f>
        <v>95.726715041403182</v>
      </c>
      <c r="G6" s="24">
        <f>G5*(1+E6)</f>
        <v>103.69239442838382</v>
      </c>
    </row>
    <row r="7" spans="1:7" x14ac:dyDescent="0.25">
      <c r="A7" s="13" t="s">
        <v>27</v>
      </c>
      <c r="B7" s="14">
        <v>1088.1199999999999</v>
      </c>
      <c r="C7" s="15">
        <f t="shared" ref="C7:C70" si="0">LN(B7/B6)</f>
        <v>-5.495392059759456E-2</v>
      </c>
      <c r="D7" s="13">
        <v>66.75</v>
      </c>
      <c r="E7" s="15">
        <f t="shared" ref="E7:E70" si="1">LN(D7/D6)</f>
        <v>1.2360724155150599E-2</v>
      </c>
      <c r="F7" s="24">
        <f t="shared" ref="F7:F70" si="2">F6*(1+C7)</f>
        <v>90.466156743949355</v>
      </c>
      <c r="G7" s="24">
        <f t="shared" ref="G7:G70" si="3">G6*(1+E7)</f>
        <v>104.97410751290016</v>
      </c>
    </row>
    <row r="8" spans="1:7" x14ac:dyDescent="0.25">
      <c r="A8" s="13" t="s">
        <v>28</v>
      </c>
      <c r="B8" s="14">
        <v>1064.7</v>
      </c>
      <c r="C8" s="15">
        <f t="shared" si="0"/>
        <v>-2.1758367131025334E-2</v>
      </c>
      <c r="D8" s="13">
        <v>68.319999999999993</v>
      </c>
      <c r="E8" s="15">
        <f t="shared" si="1"/>
        <v>2.3248252199955379E-2</v>
      </c>
      <c r="F8" s="24">
        <f t="shared" si="2"/>
        <v>88.497760892581624</v>
      </c>
      <c r="G8" s="24">
        <f t="shared" si="3"/>
        <v>107.41457203882528</v>
      </c>
    </row>
    <row r="9" spans="1:7" x14ac:dyDescent="0.25">
      <c r="A9" s="13" t="s">
        <v>29</v>
      </c>
      <c r="B9" s="14">
        <v>1026.96</v>
      </c>
      <c r="C9" s="15">
        <f t="shared" si="0"/>
        <v>-3.6090087543889406E-2</v>
      </c>
      <c r="D9" s="13">
        <v>68.88</v>
      </c>
      <c r="E9" s="15">
        <f t="shared" si="1"/>
        <v>8.1633106391610557E-3</v>
      </c>
      <c r="F9" s="24">
        <f t="shared" si="2"/>
        <v>85.303868954530159</v>
      </c>
      <c r="G9" s="24">
        <f t="shared" si="3"/>
        <v>108.29143055755075</v>
      </c>
    </row>
    <row r="10" spans="1:7" x14ac:dyDescent="0.25">
      <c r="A10" s="13" t="s">
        <v>30</v>
      </c>
      <c r="B10" s="14">
        <v>1058.1199999999999</v>
      </c>
      <c r="C10" s="15">
        <f t="shared" si="0"/>
        <v>2.9890766759930402E-2</v>
      </c>
      <c r="D10" s="13">
        <v>68.47</v>
      </c>
      <c r="E10" s="15">
        <f t="shared" si="1"/>
        <v>-5.970166986503796E-3</v>
      </c>
      <c r="F10" s="24">
        <f t="shared" si="2"/>
        <v>87.853667005169683</v>
      </c>
      <c r="G10" s="24">
        <f t="shared" si="3"/>
        <v>107.6449126339148</v>
      </c>
    </row>
    <row r="11" spans="1:7" x14ac:dyDescent="0.25">
      <c r="A11" s="13" t="s">
        <v>31</v>
      </c>
      <c r="B11" s="14">
        <v>1064.4000000000001</v>
      </c>
      <c r="C11" s="15">
        <f t="shared" si="0"/>
        <v>5.9175115669327033E-3</v>
      </c>
      <c r="D11" s="13">
        <v>71.349999999999994</v>
      </c>
      <c r="E11" s="15">
        <f t="shared" si="1"/>
        <v>4.1201650789873825E-2</v>
      </c>
      <c r="F11" s="24">
        <f t="shared" si="2"/>
        <v>88.373542095870235</v>
      </c>
      <c r="G11" s="24">
        <f t="shared" si="3"/>
        <v>112.08006073356383</v>
      </c>
    </row>
    <row r="12" spans="1:7" x14ac:dyDescent="0.25">
      <c r="A12" s="13" t="s">
        <v>32</v>
      </c>
      <c r="B12" s="14">
        <v>1106.22</v>
      </c>
      <c r="C12" s="15">
        <f t="shared" si="0"/>
        <v>3.8537538206820328E-2</v>
      </c>
      <c r="D12" s="13">
        <v>71.14</v>
      </c>
      <c r="E12" s="15">
        <f t="shared" si="1"/>
        <v>-2.947577402536147E-3</v>
      </c>
      <c r="F12" s="24">
        <f t="shared" si="2"/>
        <v>91.779240850861868</v>
      </c>
      <c r="G12" s="24">
        <f t="shared" si="3"/>
        <v>111.74969607927069</v>
      </c>
    </row>
    <row r="13" spans="1:7" x14ac:dyDescent="0.25">
      <c r="A13" s="13" t="s">
        <v>33</v>
      </c>
      <c r="B13" s="14">
        <v>1031.56</v>
      </c>
      <c r="C13" s="15">
        <f t="shared" si="0"/>
        <v>-6.9876578773806847E-2</v>
      </c>
      <c r="D13" s="13">
        <v>70.63</v>
      </c>
      <c r="E13" s="15">
        <f t="shared" si="1"/>
        <v>-7.1947830994783064E-3</v>
      </c>
      <c r="F13" s="24">
        <f t="shared" si="2"/>
        <v>85.366021497746431</v>
      </c>
      <c r="G13" s="24">
        <f t="shared" si="3"/>
        <v>110.94568125454772</v>
      </c>
    </row>
    <row r="14" spans="1:7" x14ac:dyDescent="0.25">
      <c r="A14" s="13" t="s">
        <v>34</v>
      </c>
      <c r="B14" s="14">
        <v>1049.6099999999999</v>
      </c>
      <c r="C14" s="15">
        <f t="shared" si="0"/>
        <v>1.7346447046915608E-2</v>
      </c>
      <c r="D14" s="13">
        <v>71.87</v>
      </c>
      <c r="E14" s="15">
        <f t="shared" si="1"/>
        <v>1.7403948059520408E-2</v>
      </c>
      <c r="F14" s="24">
        <f t="shared" si="2"/>
        <v>86.846818669262944</v>
      </c>
      <c r="G14" s="24">
        <f t="shared" si="3"/>
        <v>112.87657412852998</v>
      </c>
    </row>
    <row r="15" spans="1:7" x14ac:dyDescent="0.25">
      <c r="A15" s="13" t="s">
        <v>35</v>
      </c>
      <c r="B15" s="14">
        <v>1030.51</v>
      </c>
      <c r="C15" s="15">
        <f t="shared" si="0"/>
        <v>-1.8364841272861948E-2</v>
      </c>
      <c r="D15" s="13">
        <v>73.08</v>
      </c>
      <c r="E15" s="15">
        <f t="shared" si="1"/>
        <v>1.6695800029454682E-2</v>
      </c>
      <c r="F15" s="24">
        <f t="shared" si="2"/>
        <v>85.251890629348907</v>
      </c>
      <c r="G15" s="24">
        <f t="shared" si="3"/>
        <v>114.76113883818982</v>
      </c>
    </row>
    <row r="16" spans="1:7" x14ac:dyDescent="0.25">
      <c r="A16" s="13" t="s">
        <v>36</v>
      </c>
      <c r="B16" s="13">
        <v>995.65</v>
      </c>
      <c r="C16" s="15">
        <f t="shared" si="0"/>
        <v>-3.4413314105917039E-2</v>
      </c>
      <c r="D16" s="13">
        <v>73.11</v>
      </c>
      <c r="E16" s="15">
        <f t="shared" si="1"/>
        <v>4.1042479541866512E-4</v>
      </c>
      <c r="F16" s="24">
        <f t="shared" si="2"/>
        <v>82.318090538997836</v>
      </c>
      <c r="G16" s="24">
        <f t="shared" si="3"/>
        <v>114.80823965511949</v>
      </c>
    </row>
    <row r="17" spans="1:7" x14ac:dyDescent="0.25">
      <c r="A17" s="13" t="s">
        <v>37</v>
      </c>
      <c r="B17" s="13">
        <v>996.27</v>
      </c>
      <c r="C17" s="15">
        <f t="shared" si="0"/>
        <v>6.2251498054348095E-4</v>
      </c>
      <c r="D17" s="13">
        <v>73.27</v>
      </c>
      <c r="E17" s="15">
        <f t="shared" si="1"/>
        <v>2.1860918666479056E-3</v>
      </c>
      <c r="F17" s="24">
        <f t="shared" si="2"/>
        <v>82.369334783528089</v>
      </c>
      <c r="G17" s="24">
        <f t="shared" si="3"/>
        <v>115.0592210140537</v>
      </c>
    </row>
    <row r="18" spans="1:7" x14ac:dyDescent="0.25">
      <c r="A18" s="13" t="s">
        <v>38</v>
      </c>
      <c r="B18" s="13">
        <v>943.9</v>
      </c>
      <c r="C18" s="15">
        <f t="shared" si="0"/>
        <v>-5.3998076854328905E-2</v>
      </c>
      <c r="D18" s="13">
        <v>72.17</v>
      </c>
      <c r="E18" s="15">
        <f t="shared" si="1"/>
        <v>-1.5126801087690536E-2</v>
      </c>
      <c r="F18" s="24">
        <f t="shared" si="2"/>
        <v>77.921549113447199</v>
      </c>
      <c r="G18" s="24">
        <f t="shared" si="3"/>
        <v>113.3187430644695</v>
      </c>
    </row>
    <row r="19" spans="1:7" x14ac:dyDescent="0.25">
      <c r="A19" s="13" t="s">
        <v>39</v>
      </c>
      <c r="B19" s="13">
        <v>930</v>
      </c>
      <c r="C19" s="15">
        <f t="shared" si="0"/>
        <v>-1.4835642183597031E-2</v>
      </c>
      <c r="D19" s="13">
        <v>72.790000000000006</v>
      </c>
      <c r="E19" s="15">
        <f t="shared" si="1"/>
        <v>8.5541360459848344E-3</v>
      </c>
      <c r="F19" s="24">
        <f t="shared" si="2"/>
        <v>76.765532892408515</v>
      </c>
      <c r="G19" s="24">
        <f t="shared" si="3"/>
        <v>114.28808700920298</v>
      </c>
    </row>
    <row r="20" spans="1:7" x14ac:dyDescent="0.25">
      <c r="A20" s="13" t="s">
        <v>40</v>
      </c>
      <c r="B20" s="13">
        <v>918.4</v>
      </c>
      <c r="C20" s="15">
        <f t="shared" si="0"/>
        <v>-1.2551560581999629E-2</v>
      </c>
      <c r="D20" s="13">
        <v>74.930000000000007</v>
      </c>
      <c r="E20" s="15">
        <f t="shared" si="1"/>
        <v>2.897576124605283E-2</v>
      </c>
      <c r="F20" s="24">
        <f t="shared" si="2"/>
        <v>75.802005655699972</v>
      </c>
      <c r="G20" s="24">
        <f t="shared" si="3"/>
        <v>117.59967133164976</v>
      </c>
    </row>
    <row r="21" spans="1:7" x14ac:dyDescent="0.25">
      <c r="A21" s="13" t="s">
        <v>41</v>
      </c>
      <c r="B21" s="13">
        <v>937.41</v>
      </c>
      <c r="C21" s="15">
        <f t="shared" si="0"/>
        <v>2.0487727670968962E-2</v>
      </c>
      <c r="D21" s="13">
        <v>74.17</v>
      </c>
      <c r="E21" s="15">
        <f t="shared" si="1"/>
        <v>-1.0194588627752743E-2</v>
      </c>
      <c r="F21" s="24">
        <f t="shared" si="2"/>
        <v>77.355016504487196</v>
      </c>
      <c r="G21" s="24">
        <f t="shared" si="3"/>
        <v>116.40079105966466</v>
      </c>
    </row>
    <row r="22" spans="1:7" x14ac:dyDescent="0.25">
      <c r="A22" s="13" t="s">
        <v>42</v>
      </c>
      <c r="B22" s="13">
        <v>829.1</v>
      </c>
      <c r="C22" s="15">
        <f t="shared" si="0"/>
        <v>-0.12277997811409783</v>
      </c>
      <c r="D22" s="13">
        <v>75.12</v>
      </c>
      <c r="E22" s="15">
        <f t="shared" si="1"/>
        <v>1.272707915154078E-2</v>
      </c>
      <c r="F22" s="24">
        <f t="shared" si="2"/>
        <v>67.857369271050587</v>
      </c>
      <c r="G22" s="24">
        <f t="shared" si="3"/>
        <v>117.88223314078297</v>
      </c>
    </row>
    <row r="23" spans="1:7" x14ac:dyDescent="0.25">
      <c r="A23" s="13" t="s">
        <v>43</v>
      </c>
      <c r="B23" s="13">
        <v>846.35</v>
      </c>
      <c r="C23" s="15">
        <f t="shared" si="0"/>
        <v>2.0592210512933189E-2</v>
      </c>
      <c r="D23" s="13">
        <v>75.28</v>
      </c>
      <c r="E23" s="15">
        <f t="shared" si="1"/>
        <v>2.1276603771166066E-3</v>
      </c>
      <c r="F23" s="24">
        <f t="shared" si="2"/>
        <v>69.254702503933913</v>
      </c>
      <c r="G23" s="24">
        <f t="shared" si="3"/>
        <v>118.13304649740263</v>
      </c>
    </row>
    <row r="24" spans="1:7" x14ac:dyDescent="0.25">
      <c r="A24" s="13" t="s">
        <v>44</v>
      </c>
      <c r="B24" s="13">
        <v>936.72</v>
      </c>
      <c r="C24" s="15">
        <f t="shared" si="0"/>
        <v>0.10145142590536298</v>
      </c>
      <c r="D24" s="13">
        <v>75.959999999999994</v>
      </c>
      <c r="E24" s="15">
        <f t="shared" si="1"/>
        <v>8.9923906669609165E-3</v>
      </c>
      <c r="F24" s="24">
        <f t="shared" si="2"/>
        <v>76.280690823609717</v>
      </c>
      <c r="G24" s="24">
        <f t="shared" si="3"/>
        <v>119.19534500218553</v>
      </c>
    </row>
    <row r="25" spans="1:7" x14ac:dyDescent="0.25">
      <c r="A25" s="13" t="s">
        <v>45</v>
      </c>
      <c r="B25" s="13">
        <v>931.25</v>
      </c>
      <c r="C25" s="15">
        <f t="shared" si="0"/>
        <v>-5.8566418466999602E-3</v>
      </c>
      <c r="D25" s="13">
        <v>80.83</v>
      </c>
      <c r="E25" s="15">
        <f t="shared" si="1"/>
        <v>6.2141297801667883E-2</v>
      </c>
      <c r="F25" s="24">
        <f t="shared" si="2"/>
        <v>75.833942137636981</v>
      </c>
      <c r="G25" s="24">
        <f t="shared" si="3"/>
        <v>126.60229843253887</v>
      </c>
    </row>
    <row r="26" spans="1:7" x14ac:dyDescent="0.25">
      <c r="A26" s="13" t="s">
        <v>46</v>
      </c>
      <c r="B26" s="13">
        <v>905.66</v>
      </c>
      <c r="C26" s="15">
        <f t="shared" si="0"/>
        <v>-2.7863810022616675E-2</v>
      </c>
      <c r="D26" s="13">
        <v>80.62</v>
      </c>
      <c r="E26" s="15">
        <f t="shared" si="1"/>
        <v>-2.6014260567332067E-3</v>
      </c>
      <c r="F26" s="24">
        <f t="shared" si="2"/>
        <v>73.72091958064776</v>
      </c>
      <c r="G26" s="24">
        <f t="shared" si="3"/>
        <v>126.27295191455416</v>
      </c>
    </row>
    <row r="27" spans="1:7" x14ac:dyDescent="0.25">
      <c r="A27" s="13" t="s">
        <v>47</v>
      </c>
      <c r="B27" s="13">
        <v>891.14</v>
      </c>
      <c r="C27" s="15">
        <f t="shared" si="0"/>
        <v>-1.6162417719676251E-2</v>
      </c>
      <c r="D27" s="13">
        <v>79.680000000000007</v>
      </c>
      <c r="E27" s="15">
        <f t="shared" si="1"/>
        <v>-1.1728144412676897E-2</v>
      </c>
      <c r="F27" s="24">
        <f t="shared" si="2"/>
        <v>72.529411283706665</v>
      </c>
      <c r="G27" s="24">
        <f t="shared" si="3"/>
        <v>124.79200449908527</v>
      </c>
    </row>
    <row r="28" spans="1:7" x14ac:dyDescent="0.25">
      <c r="A28" s="13" t="s">
        <v>48</v>
      </c>
      <c r="B28" s="13">
        <v>923.32</v>
      </c>
      <c r="C28" s="15">
        <f t="shared" si="0"/>
        <v>3.5474328024321169E-2</v>
      </c>
      <c r="D28" s="13">
        <v>81.41</v>
      </c>
      <c r="E28" s="15">
        <f t="shared" si="1"/>
        <v>2.1479502309543451E-2</v>
      </c>
      <c r="F28" s="24">
        <f t="shared" si="2"/>
        <v>75.102343410995786</v>
      </c>
      <c r="G28" s="24">
        <f t="shared" si="3"/>
        <v>127.47247464793594</v>
      </c>
    </row>
    <row r="29" spans="1:7" x14ac:dyDescent="0.25">
      <c r="A29" s="13" t="s">
        <v>49</v>
      </c>
      <c r="B29" s="13">
        <v>907.34</v>
      </c>
      <c r="C29" s="15">
        <f t="shared" si="0"/>
        <v>-1.7458627920914207E-2</v>
      </c>
      <c r="D29" s="13">
        <v>82.39</v>
      </c>
      <c r="E29" s="15">
        <f t="shared" si="1"/>
        <v>1.1965954741612432E-2</v>
      </c>
      <c r="F29" s="24">
        <f t="shared" si="2"/>
        <v>73.791159541394492</v>
      </c>
      <c r="G29" s="24">
        <f t="shared" si="3"/>
        <v>128.99780451037449</v>
      </c>
    </row>
    <row r="30" spans="1:7" x14ac:dyDescent="0.25">
      <c r="A30" s="13" t="s">
        <v>50</v>
      </c>
      <c r="B30" s="13">
        <v>922</v>
      </c>
      <c r="C30" s="15">
        <f t="shared" si="0"/>
        <v>1.6027981501710541E-2</v>
      </c>
      <c r="D30" s="13">
        <v>80.260000000000005</v>
      </c>
      <c r="E30" s="15">
        <f t="shared" si="1"/>
        <v>-2.6192705488727944E-2</v>
      </c>
      <c r="F30" s="24">
        <f t="shared" si="2"/>
        <v>74.973882881513731</v>
      </c>
      <c r="G30" s="24">
        <f t="shared" si="3"/>
        <v>125.61900300814175</v>
      </c>
    </row>
    <row r="31" spans="1:7" x14ac:dyDescent="0.25">
      <c r="A31" s="13" t="s">
        <v>51</v>
      </c>
      <c r="B31" s="13">
        <v>932</v>
      </c>
      <c r="C31" s="15">
        <f t="shared" si="0"/>
        <v>1.0787591128997385E-2</v>
      </c>
      <c r="D31" s="13">
        <v>79</v>
      </c>
      <c r="E31" s="15">
        <f t="shared" si="1"/>
        <v>-1.5823512371749185E-2</v>
      </c>
      <c r="F31" s="24">
        <f t="shared" si="2"/>
        <v>75.782670475392834</v>
      </c>
      <c r="G31" s="24">
        <f t="shared" si="3"/>
        <v>123.63126915991562</v>
      </c>
    </row>
    <row r="32" spans="1:7" x14ac:dyDescent="0.25">
      <c r="A32" s="13" t="s">
        <v>52</v>
      </c>
      <c r="B32" s="13">
        <v>904.55</v>
      </c>
      <c r="C32" s="15">
        <f t="shared" si="0"/>
        <v>-2.9895232218321102E-2</v>
      </c>
      <c r="D32" s="13">
        <v>78.239999999999995</v>
      </c>
      <c r="E32" s="15">
        <f t="shared" si="1"/>
        <v>-9.6668267404596952E-3</v>
      </c>
      <c r="F32" s="24">
        <f t="shared" si="2"/>
        <v>73.517129943406459</v>
      </c>
      <c r="G32" s="24">
        <f t="shared" si="3"/>
        <v>122.43614710124358</v>
      </c>
    </row>
    <row r="33" spans="1:7" x14ac:dyDescent="0.25">
      <c r="A33" s="13" t="s">
        <v>53</v>
      </c>
      <c r="B33" s="13">
        <v>860</v>
      </c>
      <c r="C33" s="15">
        <f t="shared" si="0"/>
        <v>-5.0505193219716714E-2</v>
      </c>
      <c r="D33" s="13">
        <v>80.209999999999994</v>
      </c>
      <c r="E33" s="15">
        <f t="shared" si="1"/>
        <v>2.4867169652271318E-2</v>
      </c>
      <c r="F33" s="24">
        <f t="shared" si="2"/>
        <v>69.804133090655696</v>
      </c>
      <c r="G33" s="24">
        <f t="shared" si="3"/>
        <v>125.48078754278065</v>
      </c>
    </row>
    <row r="34" spans="1:7" x14ac:dyDescent="0.25">
      <c r="A34" s="13" t="s">
        <v>54</v>
      </c>
      <c r="B34" s="13">
        <v>875.76</v>
      </c>
      <c r="C34" s="15">
        <f t="shared" si="0"/>
        <v>1.8159691548748538E-2</v>
      </c>
      <c r="D34" s="13">
        <v>78.98</v>
      </c>
      <c r="E34" s="15">
        <f t="shared" si="1"/>
        <v>-1.545353952032974E-2</v>
      </c>
      <c r="F34" s="24">
        <f t="shared" si="2"/>
        <v>71.071754616409791</v>
      </c>
      <c r="G34" s="24">
        <f t="shared" si="3"/>
        <v>123.5416652334462</v>
      </c>
    </row>
    <row r="35" spans="1:7" x14ac:dyDescent="0.25">
      <c r="A35" s="13" t="s">
        <v>55</v>
      </c>
      <c r="B35" s="13">
        <v>922.43</v>
      </c>
      <c r="C35" s="15">
        <f t="shared" si="0"/>
        <v>5.1919411480482403E-2</v>
      </c>
      <c r="D35" s="13">
        <v>77.989999999999995</v>
      </c>
      <c r="E35" s="15">
        <f t="shared" si="1"/>
        <v>-1.2614042516096829E-2</v>
      </c>
      <c r="F35" s="24">
        <f t="shared" si="2"/>
        <v>74.761758288979053</v>
      </c>
      <c r="G35" s="24">
        <f t="shared" si="3"/>
        <v>121.9833054156821</v>
      </c>
    </row>
    <row r="36" spans="1:7" x14ac:dyDescent="0.25">
      <c r="A36" s="13" t="s">
        <v>56</v>
      </c>
      <c r="B36" s="13">
        <v>923.39</v>
      </c>
      <c r="C36" s="15">
        <f t="shared" si="0"/>
        <v>1.0401881944710695E-3</v>
      </c>
      <c r="D36" s="13">
        <v>78.349999999999994</v>
      </c>
      <c r="E36" s="15">
        <f t="shared" si="1"/>
        <v>4.6053554596232329E-3</v>
      </c>
      <c r="F36" s="24">
        <f t="shared" si="2"/>
        <v>74.839524587349146</v>
      </c>
      <c r="G36" s="24">
        <f t="shared" si="3"/>
        <v>122.5450818972611</v>
      </c>
    </row>
    <row r="37" spans="1:7" x14ac:dyDescent="0.25">
      <c r="A37" s="13" t="s">
        <v>57</v>
      </c>
      <c r="B37" s="13">
        <v>876.35</v>
      </c>
      <c r="C37" s="15">
        <f t="shared" si="0"/>
        <v>-5.2286125952070314E-2</v>
      </c>
      <c r="D37" s="13">
        <v>78.23</v>
      </c>
      <c r="E37" s="15">
        <f t="shared" si="1"/>
        <v>-1.5327631050404097E-3</v>
      </c>
      <c r="F37" s="24">
        <f t="shared" si="2"/>
        <v>70.926455778581953</v>
      </c>
      <c r="G37" s="24">
        <f t="shared" si="3"/>
        <v>122.35724931702482</v>
      </c>
    </row>
    <row r="38" spans="1:7" x14ac:dyDescent="0.25">
      <c r="A38" s="13" t="s">
        <v>58</v>
      </c>
      <c r="B38" s="13">
        <v>856.98</v>
      </c>
      <c r="C38" s="15">
        <f t="shared" si="0"/>
        <v>-2.235097341659293E-2</v>
      </c>
      <c r="D38" s="13">
        <v>77.36</v>
      </c>
      <c r="E38" s="15">
        <f t="shared" si="1"/>
        <v>-1.1183354551950409E-2</v>
      </c>
      <c r="F38" s="24">
        <f t="shared" si="2"/>
        <v>69.341180450941707</v>
      </c>
      <c r="G38" s="24">
        <f t="shared" si="3"/>
        <v>120.98888481591115</v>
      </c>
    </row>
    <row r="39" spans="1:7" x14ac:dyDescent="0.25">
      <c r="A39" s="13" t="s">
        <v>59</v>
      </c>
      <c r="B39" s="13">
        <v>821.53</v>
      </c>
      <c r="C39" s="15">
        <f t="shared" si="0"/>
        <v>-4.2246125728452773E-2</v>
      </c>
      <c r="D39" s="13">
        <v>76.459999999999994</v>
      </c>
      <c r="E39" s="15">
        <f t="shared" si="1"/>
        <v>-1.170212287677228E-2</v>
      </c>
      <c r="F39" s="24">
        <f t="shared" si="2"/>
        <v>66.411784223451889</v>
      </c>
      <c r="G39" s="24">
        <f t="shared" si="3"/>
        <v>119.57305801907171</v>
      </c>
    </row>
    <row r="40" spans="1:7" x14ac:dyDescent="0.25">
      <c r="A40" s="13" t="s">
        <v>60</v>
      </c>
      <c r="B40" s="13">
        <v>764.04</v>
      </c>
      <c r="C40" s="15">
        <f t="shared" si="0"/>
        <v>-7.2548311557205175E-2</v>
      </c>
      <c r="D40" s="13">
        <v>76.77</v>
      </c>
      <c r="E40" s="15">
        <f t="shared" si="1"/>
        <v>4.0462105715404727E-3</v>
      </c>
      <c r="F40" s="24">
        <f t="shared" si="2"/>
        <v>61.593721410539018</v>
      </c>
      <c r="G40" s="24">
        <f t="shared" si="3"/>
        <v>120.05687579049989</v>
      </c>
    </row>
    <row r="41" spans="1:7" x14ac:dyDescent="0.25">
      <c r="A41" s="13" t="s">
        <v>61</v>
      </c>
      <c r="B41" s="13">
        <v>800.77</v>
      </c>
      <c r="C41" s="15">
        <f t="shared" si="0"/>
        <v>4.6953620944875686E-2</v>
      </c>
      <c r="D41" s="13">
        <v>75.8</v>
      </c>
      <c r="E41" s="15">
        <f t="shared" si="1"/>
        <v>-1.2715646191481158E-2</v>
      </c>
      <c r="F41" s="24">
        <f t="shared" si="2"/>
        <v>64.48576965823375</v>
      </c>
      <c r="G41" s="24">
        <f t="shared" si="3"/>
        <v>118.5302750350933</v>
      </c>
    </row>
    <row r="42" spans="1:7" x14ac:dyDescent="0.25">
      <c r="A42" s="13" t="s">
        <v>62</v>
      </c>
      <c r="B42" s="13">
        <v>809.87</v>
      </c>
      <c r="C42" s="15">
        <f t="shared" si="0"/>
        <v>1.1299976197001654E-2</v>
      </c>
      <c r="D42" s="13">
        <v>77.84</v>
      </c>
      <c r="E42" s="15">
        <f t="shared" si="1"/>
        <v>2.6557145229423779E-2</v>
      </c>
      <c r="F42" s="24">
        <f t="shared" si="2"/>
        <v>65.214457320417125</v>
      </c>
      <c r="G42" s="24">
        <f t="shared" si="3"/>
        <v>121.67810076328381</v>
      </c>
    </row>
    <row r="43" spans="1:7" x14ac:dyDescent="0.25">
      <c r="A43" s="13" t="s">
        <v>63</v>
      </c>
      <c r="B43" s="13">
        <v>870.43</v>
      </c>
      <c r="C43" s="15">
        <f t="shared" si="0"/>
        <v>7.2113601460660912E-2</v>
      </c>
      <c r="D43" s="13">
        <v>78.42</v>
      </c>
      <c r="E43" s="15">
        <f t="shared" si="1"/>
        <v>7.4235589864360381E-3</v>
      </c>
      <c r="F43" s="24">
        <f t="shared" si="2"/>
        <v>69.917306705094973</v>
      </c>
      <c r="G43" s="24">
        <f t="shared" si="3"/>
        <v>122.58138532165755</v>
      </c>
    </row>
    <row r="44" spans="1:7" x14ac:dyDescent="0.25">
      <c r="A44" s="13" t="s">
        <v>64</v>
      </c>
      <c r="B44" s="13">
        <v>864.37</v>
      </c>
      <c r="C44" s="15">
        <f t="shared" si="0"/>
        <v>-6.9864245435721844E-3</v>
      </c>
      <c r="D44" s="13">
        <v>79.17</v>
      </c>
      <c r="E44" s="15">
        <f t="shared" si="1"/>
        <v>9.5184423191568678E-3</v>
      </c>
      <c r="F44" s="24">
        <f t="shared" si="2"/>
        <v>69.428834717510028</v>
      </c>
      <c r="G44" s="24">
        <f t="shared" si="3"/>
        <v>123.74816916724407</v>
      </c>
    </row>
    <row r="45" spans="1:7" x14ac:dyDescent="0.25">
      <c r="A45" s="13" t="s">
        <v>65</v>
      </c>
      <c r="B45" s="13">
        <v>879.89</v>
      </c>
      <c r="C45" s="15">
        <f t="shared" si="0"/>
        <v>1.7795981783200718E-2</v>
      </c>
      <c r="D45" s="13">
        <v>80.53</v>
      </c>
      <c r="E45" s="15">
        <f t="shared" si="1"/>
        <v>1.70323466241111E-2</v>
      </c>
      <c r="F45" s="24">
        <f t="shared" si="2"/>
        <v>70.664388995371695</v>
      </c>
      <c r="G45" s="24">
        <f t="shared" si="3"/>
        <v>125.85589087859971</v>
      </c>
    </row>
    <row r="46" spans="1:7" x14ac:dyDescent="0.25">
      <c r="A46" s="13" t="s">
        <v>66</v>
      </c>
      <c r="B46" s="13">
        <v>839.29</v>
      </c>
      <c r="C46" s="15">
        <f t="shared" si="0"/>
        <v>-4.7240603332113468E-2</v>
      </c>
      <c r="D46" s="13">
        <v>81.040000000000006</v>
      </c>
      <c r="E46" s="15">
        <f t="shared" si="1"/>
        <v>6.3130741329744623E-3</v>
      </c>
      <c r="F46" s="24">
        <f t="shared" si="2"/>
        <v>67.326160625135174</v>
      </c>
      <c r="G46" s="24">
        <f t="shared" si="3"/>
        <v>126.65042844778785</v>
      </c>
    </row>
    <row r="47" spans="1:7" x14ac:dyDescent="0.25">
      <c r="A47" s="13" t="s">
        <v>67</v>
      </c>
      <c r="B47" s="13">
        <v>838.29</v>
      </c>
      <c r="C47" s="15">
        <f t="shared" si="0"/>
        <v>-1.1921936580595515E-3</v>
      </c>
      <c r="D47" s="13">
        <v>84.09</v>
      </c>
      <c r="E47" s="15">
        <f t="shared" si="1"/>
        <v>3.6944793904378534E-2</v>
      </c>
      <c r="F47" s="24">
        <f t="shared" si="2"/>
        <v>67.245894803416391</v>
      </c>
      <c r="G47" s="24">
        <f t="shared" si="3"/>
        <v>131.32950242469261</v>
      </c>
    </row>
    <row r="48" spans="1:7" x14ac:dyDescent="0.25">
      <c r="A48" s="13" t="s">
        <v>68</v>
      </c>
      <c r="B48" s="13">
        <v>804.58</v>
      </c>
      <c r="C48" s="15">
        <f t="shared" si="0"/>
        <v>-4.1043700534019192E-2</v>
      </c>
      <c r="D48" s="13">
        <v>87.12</v>
      </c>
      <c r="E48" s="15">
        <f t="shared" si="1"/>
        <v>3.5398824779898481E-2</v>
      </c>
      <c r="F48" s="24">
        <f t="shared" si="2"/>
        <v>64.48587443496281</v>
      </c>
      <c r="G48" s="24">
        <f t="shared" si="3"/>
        <v>135.97841246945555</v>
      </c>
    </row>
    <row r="49" spans="1:7" x14ac:dyDescent="0.25">
      <c r="A49" s="13" t="s">
        <v>69</v>
      </c>
      <c r="B49" s="13">
        <v>824.4</v>
      </c>
      <c r="C49" s="15">
        <f t="shared" si="0"/>
        <v>2.4335446881395124E-2</v>
      </c>
      <c r="D49" s="13">
        <v>87.78</v>
      </c>
      <c r="E49" s="15">
        <f t="shared" si="1"/>
        <v>7.5472056353829038E-3</v>
      </c>
      <c r="F49" s="24">
        <f t="shared" si="2"/>
        <v>66.055167006875166</v>
      </c>
      <c r="G49" s="24">
        <f t="shared" si="3"/>
        <v>137.00466951033545</v>
      </c>
    </row>
    <row r="50" spans="1:7" x14ac:dyDescent="0.25">
      <c r="A50" s="13" t="s">
        <v>70</v>
      </c>
      <c r="B50" s="13">
        <v>858.97</v>
      </c>
      <c r="C50" s="15">
        <f t="shared" si="0"/>
        <v>4.1078148027465809E-2</v>
      </c>
      <c r="D50" s="13">
        <v>82.79</v>
      </c>
      <c r="E50" s="15">
        <f t="shared" si="1"/>
        <v>-5.8526403109373355E-2</v>
      </c>
      <c r="F50" s="24">
        <f t="shared" si="2"/>
        <v>68.768590935162564</v>
      </c>
      <c r="G50" s="24">
        <f t="shared" si="3"/>
        <v>128.98627899470708</v>
      </c>
    </row>
    <row r="51" spans="1:7" x14ac:dyDescent="0.25">
      <c r="A51" s="13" t="s">
        <v>71</v>
      </c>
      <c r="B51" s="13">
        <v>838.3</v>
      </c>
      <c r="C51" s="15">
        <f t="shared" si="0"/>
        <v>-2.4357965399958135E-2</v>
      </c>
      <c r="D51" s="13">
        <v>85.36</v>
      </c>
      <c r="E51" s="15">
        <f t="shared" si="1"/>
        <v>3.0570325842783321E-2</v>
      </c>
      <c r="F51" s="24">
        <f t="shared" si="2"/>
        <v>67.093527976559997</v>
      </c>
      <c r="G51" s="24">
        <f t="shared" si="3"/>
        <v>132.92943157282343</v>
      </c>
    </row>
    <row r="52" spans="1:7" x14ac:dyDescent="0.25">
      <c r="A52" s="13" t="s">
        <v>72</v>
      </c>
      <c r="B52" s="13">
        <v>795.35</v>
      </c>
      <c r="C52" s="15">
        <f t="shared" si="0"/>
        <v>-5.2593762299442147E-2</v>
      </c>
      <c r="D52" s="13">
        <v>84.92</v>
      </c>
      <c r="E52" s="15">
        <f t="shared" si="1"/>
        <v>-5.1679701584425612E-3</v>
      </c>
      <c r="F52" s="24">
        <f t="shared" si="2"/>
        <v>63.564826914329828</v>
      </c>
      <c r="G52" s="24">
        <f t="shared" si="3"/>
        <v>132.24245623727634</v>
      </c>
    </row>
    <row r="53" spans="1:7" x14ac:dyDescent="0.25">
      <c r="A53" s="13" t="s">
        <v>73</v>
      </c>
      <c r="B53" s="13">
        <v>766.37</v>
      </c>
      <c r="C53" s="15">
        <f t="shared" si="0"/>
        <v>-3.7117187503971402E-2</v>
      </c>
      <c r="D53" s="13">
        <v>81.88</v>
      </c>
      <c r="E53" s="15">
        <f t="shared" si="1"/>
        <v>-3.6454876041966615E-2</v>
      </c>
      <c r="F53" s="24">
        <f t="shared" si="2"/>
        <v>61.205479315093157</v>
      </c>
      <c r="G53" s="24">
        <f t="shared" si="3"/>
        <v>127.42157388766124</v>
      </c>
    </row>
    <row r="54" spans="1:7" x14ac:dyDescent="0.25">
      <c r="A54" s="13" t="s">
        <v>74</v>
      </c>
      <c r="B54" s="13">
        <v>801.89</v>
      </c>
      <c r="C54" s="15">
        <f t="shared" si="0"/>
        <v>4.5306359511988276E-2</v>
      </c>
      <c r="D54" s="13">
        <v>77.22</v>
      </c>
      <c r="E54" s="15">
        <f t="shared" si="1"/>
        <v>-5.8596269956998466E-2</v>
      </c>
      <c r="F54" s="24">
        <f t="shared" si="2"/>
        <v>63.978476765046331</v>
      </c>
      <c r="G54" s="24">
        <f t="shared" si="3"/>
        <v>119.9551449457942</v>
      </c>
    </row>
    <row r="55" spans="1:7" x14ac:dyDescent="0.25">
      <c r="A55" s="13" t="s">
        <v>75</v>
      </c>
      <c r="B55" s="13">
        <v>840.23</v>
      </c>
      <c r="C55" s="15">
        <f t="shared" si="0"/>
        <v>4.6704222529796079E-2</v>
      </c>
      <c r="D55" s="13">
        <v>76.930000000000007</v>
      </c>
      <c r="E55" s="15">
        <f t="shared" si="1"/>
        <v>-3.7625733652468375E-3</v>
      </c>
      <c r="F55" s="24">
        <f t="shared" si="2"/>
        <v>66.96654178099844</v>
      </c>
      <c r="G55" s="24">
        <f t="shared" si="3"/>
        <v>119.50380491239683</v>
      </c>
    </row>
    <row r="56" spans="1:7" x14ac:dyDescent="0.25">
      <c r="A56" s="13" t="s">
        <v>76</v>
      </c>
      <c r="B56" s="13">
        <v>871.6</v>
      </c>
      <c r="C56" s="15">
        <f t="shared" si="0"/>
        <v>3.6654939188282366E-2</v>
      </c>
      <c r="D56" s="13">
        <v>78.98</v>
      </c>
      <c r="E56" s="15">
        <f t="shared" si="1"/>
        <v>2.6298738387659948E-2</v>
      </c>
      <c r="F56" s="24">
        <f t="shared" si="2"/>
        <v>69.421196297630516</v>
      </c>
      <c r="G56" s="24">
        <f t="shared" si="3"/>
        <v>122.64660421411791</v>
      </c>
    </row>
    <row r="57" spans="1:7" x14ac:dyDescent="0.25">
      <c r="A57" s="13" t="s">
        <v>77</v>
      </c>
      <c r="B57" s="13">
        <v>905.39</v>
      </c>
      <c r="C57" s="15">
        <f t="shared" si="0"/>
        <v>3.8035187028339912E-2</v>
      </c>
      <c r="D57" s="13">
        <v>78.67</v>
      </c>
      <c r="E57" s="15">
        <f t="shared" si="1"/>
        <v>-3.9327675173522689E-3</v>
      </c>
      <c r="F57" s="24">
        <f t="shared" si="2"/>
        <v>72.061644482541993</v>
      </c>
      <c r="G57" s="24">
        <f t="shared" si="3"/>
        <v>122.16426363295108</v>
      </c>
    </row>
    <row r="58" spans="1:7" x14ac:dyDescent="0.25">
      <c r="A58" s="13" t="s">
        <v>78</v>
      </c>
      <c r="B58" s="13">
        <v>921.16</v>
      </c>
      <c r="C58" s="15">
        <f t="shared" si="0"/>
        <v>1.7267955281010536E-2</v>
      </c>
      <c r="D58" s="13">
        <v>82.2</v>
      </c>
      <c r="E58" s="15">
        <f t="shared" si="1"/>
        <v>4.3893413720983133E-2</v>
      </c>
      <c r="F58" s="24">
        <f t="shared" si="2"/>
        <v>73.306001736942605</v>
      </c>
      <c r="G58" s="24">
        <f t="shared" si="3"/>
        <v>127.52647019851146</v>
      </c>
    </row>
    <row r="59" spans="1:7" x14ac:dyDescent="0.25">
      <c r="A59" s="13" t="s">
        <v>79</v>
      </c>
      <c r="B59" s="13">
        <v>993.98</v>
      </c>
      <c r="C59" s="15">
        <f t="shared" si="0"/>
        <v>7.6083340349988107E-2</v>
      </c>
      <c r="D59" s="13">
        <v>81.84</v>
      </c>
      <c r="E59" s="15">
        <f t="shared" si="1"/>
        <v>-4.3891804187632076E-3</v>
      </c>
      <c r="F59" s="24">
        <f t="shared" si="2"/>
        <v>78.883367216791228</v>
      </c>
      <c r="G59" s="24">
        <f t="shared" si="3"/>
        <v>126.96673351264216</v>
      </c>
    </row>
    <row r="60" spans="1:7" x14ac:dyDescent="0.25">
      <c r="A60" s="13" t="s">
        <v>80</v>
      </c>
      <c r="B60" s="13">
        <v>999.11</v>
      </c>
      <c r="C60" s="15">
        <f t="shared" si="0"/>
        <v>5.1477969671869274E-3</v>
      </c>
      <c r="D60" s="13">
        <v>83.13</v>
      </c>
      <c r="E60" s="15">
        <f t="shared" si="1"/>
        <v>1.5639525899625573E-2</v>
      </c>
      <c r="F60" s="24">
        <f t="shared" si="2"/>
        <v>79.289442775311315</v>
      </c>
      <c r="G60" s="24">
        <f t="shared" si="3"/>
        <v>128.95243302980398</v>
      </c>
    </row>
    <row r="61" spans="1:7" x14ac:dyDescent="0.25">
      <c r="A61" s="13" t="s">
        <v>81</v>
      </c>
      <c r="B61" s="14">
        <v>1013.92</v>
      </c>
      <c r="C61" s="15">
        <f t="shared" si="0"/>
        <v>1.4714402878216353E-2</v>
      </c>
      <c r="D61" s="13">
        <v>83.38</v>
      </c>
      <c r="E61" s="15">
        <f t="shared" si="1"/>
        <v>3.0028249096541869E-3</v>
      </c>
      <c r="F61" s="24">
        <f t="shared" si="2"/>
        <v>80.456139580296536</v>
      </c>
      <c r="G61" s="24">
        <f t="shared" si="3"/>
        <v>129.33965460786638</v>
      </c>
    </row>
    <row r="62" spans="1:7" x14ac:dyDescent="0.25">
      <c r="A62" s="13" t="s">
        <v>82</v>
      </c>
      <c r="B62" s="14">
        <v>1010.64</v>
      </c>
      <c r="C62" s="15">
        <f t="shared" si="0"/>
        <v>-3.2402130534247603E-3</v>
      </c>
      <c r="D62" s="13">
        <v>85.2</v>
      </c>
      <c r="E62" s="15">
        <f t="shared" si="1"/>
        <v>2.1592961382619368E-2</v>
      </c>
      <c r="F62" s="24">
        <f t="shared" si="2"/>
        <v>80.195444546600285</v>
      </c>
      <c r="G62" s="24">
        <f t="shared" si="3"/>
        <v>132.13248077505537</v>
      </c>
    </row>
    <row r="63" spans="1:7" x14ac:dyDescent="0.25">
      <c r="A63" s="13" t="s">
        <v>83</v>
      </c>
      <c r="B63" s="14">
        <v>1091.8399999999999</v>
      </c>
      <c r="C63" s="15">
        <f t="shared" si="0"/>
        <v>7.7280552901422855E-2</v>
      </c>
      <c r="D63" s="13">
        <v>82.81</v>
      </c>
      <c r="E63" s="15">
        <f t="shared" si="1"/>
        <v>-2.845260678966139E-2</v>
      </c>
      <c r="F63" s="24">
        <f t="shared" si="2"/>
        <v>86.392992841336948</v>
      </c>
      <c r="G63" s="24">
        <f t="shared" si="3"/>
        <v>128.37296725542021</v>
      </c>
    </row>
    <row r="64" spans="1:7" x14ac:dyDescent="0.25">
      <c r="A64" s="13" t="s">
        <v>84</v>
      </c>
      <c r="B64" s="14">
        <v>1099.57</v>
      </c>
      <c r="C64" s="15">
        <f t="shared" si="0"/>
        <v>7.054847847471785E-3</v>
      </c>
      <c r="D64" s="13">
        <v>82.37</v>
      </c>
      <c r="E64" s="15">
        <f t="shared" si="1"/>
        <v>-5.3275340924513158E-3</v>
      </c>
      <c r="F64" s="24">
        <f t="shared" si="2"/>
        <v>87.002482260920289</v>
      </c>
      <c r="G64" s="24">
        <f t="shared" si="3"/>
        <v>127.68905589581782</v>
      </c>
    </row>
    <row r="65" spans="1:7" x14ac:dyDescent="0.25">
      <c r="A65" s="13" t="s">
        <v>85</v>
      </c>
      <c r="B65" s="14">
        <v>1093.99</v>
      </c>
      <c r="C65" s="15">
        <f t="shared" si="0"/>
        <v>-5.0876310983516649E-3</v>
      </c>
      <c r="D65" s="13">
        <v>83.78</v>
      </c>
      <c r="E65" s="15">
        <f t="shared" si="1"/>
        <v>1.6973022565731435E-2</v>
      </c>
      <c r="F65" s="24">
        <f t="shared" si="2"/>
        <v>86.559845726535841</v>
      </c>
      <c r="G65" s="24">
        <f t="shared" si="3"/>
        <v>129.85632512293446</v>
      </c>
    </row>
    <row r="66" spans="1:7" x14ac:dyDescent="0.25">
      <c r="A66" s="13" t="s">
        <v>86</v>
      </c>
      <c r="B66" s="14">
        <v>1077.5999999999999</v>
      </c>
      <c r="C66" s="15">
        <f t="shared" si="0"/>
        <v>-1.5095217076170784E-2</v>
      </c>
      <c r="D66" s="13">
        <v>82.59</v>
      </c>
      <c r="E66" s="15">
        <f t="shared" si="1"/>
        <v>-1.43057076962631E-2</v>
      </c>
      <c r="F66" s="24">
        <f t="shared" si="2"/>
        <v>85.253206065213931</v>
      </c>
      <c r="G66" s="24">
        <f t="shared" si="3"/>
        <v>127.99863849321487</v>
      </c>
    </row>
    <row r="67" spans="1:7" x14ac:dyDescent="0.25">
      <c r="A67" s="13" t="s">
        <v>87</v>
      </c>
      <c r="B67" s="14">
        <v>1084.5899999999999</v>
      </c>
      <c r="C67" s="15">
        <f t="shared" si="0"/>
        <v>6.4656892793656931E-3</v>
      </c>
      <c r="D67" s="13">
        <v>83.12</v>
      </c>
      <c r="E67" s="15">
        <f t="shared" si="1"/>
        <v>6.3967389683464004E-3</v>
      </c>
      <c r="F67" s="24">
        <f t="shared" si="2"/>
        <v>85.80442680570134</v>
      </c>
      <c r="G67" s="24">
        <f t="shared" si="3"/>
        <v>128.8174123719597</v>
      </c>
    </row>
    <row r="68" spans="1:7" x14ac:dyDescent="0.25">
      <c r="A68" s="13" t="s">
        <v>88</v>
      </c>
      <c r="B68" s="14">
        <v>1145.45</v>
      </c>
      <c r="C68" s="15">
        <f t="shared" si="0"/>
        <v>5.4595537503837263E-2</v>
      </c>
      <c r="D68" s="13">
        <v>83.16</v>
      </c>
      <c r="E68" s="15">
        <f t="shared" si="1"/>
        <v>4.8111619884016392E-4</v>
      </c>
      <c r="F68" s="24">
        <f t="shared" si="2"/>
        <v>90.488965607367263</v>
      </c>
      <c r="G68" s="24">
        <f t="shared" si="3"/>
        <v>128.87938851574452</v>
      </c>
    </row>
    <row r="69" spans="1:7" x14ac:dyDescent="0.25">
      <c r="A69" s="13" t="s">
        <v>89</v>
      </c>
      <c r="B69" s="14">
        <v>1091.26</v>
      </c>
      <c r="C69" s="15">
        <f t="shared" si="0"/>
        <v>-4.8464580964554228E-2</v>
      </c>
      <c r="D69" s="13">
        <v>82.73</v>
      </c>
      <c r="E69" s="15">
        <f t="shared" si="1"/>
        <v>-5.1841697877205248E-3</v>
      </c>
      <c r="F69" s="24">
        <f t="shared" si="2"/>
        <v>86.103455807290246</v>
      </c>
      <c r="G69" s="24">
        <f t="shared" si="3"/>
        <v>128.2112558835413</v>
      </c>
    </row>
    <row r="70" spans="1:7" x14ac:dyDescent="0.25">
      <c r="A70" s="13" t="s">
        <v>90</v>
      </c>
      <c r="B70" s="14">
        <v>1045.76</v>
      </c>
      <c r="C70" s="15">
        <f t="shared" si="0"/>
        <v>-4.2589098123274091E-2</v>
      </c>
      <c r="D70" s="13">
        <v>83.65</v>
      </c>
      <c r="E70" s="15">
        <f t="shared" si="1"/>
        <v>1.105913423074154E-2</v>
      </c>
      <c r="F70" s="24">
        <f t="shared" si="2"/>
        <v>82.43638727916057</v>
      </c>
      <c r="G70" s="24">
        <f t="shared" si="3"/>
        <v>129.62916137224934</v>
      </c>
    </row>
    <row r="71" spans="1:7" x14ac:dyDescent="0.25">
      <c r="A71" s="13" t="s">
        <v>91</v>
      </c>
      <c r="B71" s="14">
        <v>1057.26</v>
      </c>
      <c r="C71" s="15">
        <f t="shared" ref="C71:C124" si="4">LN(B71/B70)</f>
        <v>1.0936762017165494E-2</v>
      </c>
      <c r="D71" s="13">
        <v>85.05</v>
      </c>
      <c r="E71" s="15">
        <f t="shared" ref="E71:E124" si="5">LN(D71/D70)</f>
        <v>1.6597891409037613E-2</v>
      </c>
      <c r="F71" s="24">
        <f t="shared" ref="F71:F124" si="6">F70*(1+C71)</f>
        <v>83.337974428387639</v>
      </c>
      <c r="G71" s="24">
        <f t="shared" ref="G71:G124" si="7">G70*(1+E71)</f>
        <v>131.78073211615055</v>
      </c>
    </row>
    <row r="72" spans="1:7" x14ac:dyDescent="0.25">
      <c r="A72" s="13" t="s">
        <v>92</v>
      </c>
      <c r="B72" s="14">
        <v>1025.49</v>
      </c>
      <c r="C72" s="15">
        <f t="shared" si="4"/>
        <v>-3.0510108684612906E-2</v>
      </c>
      <c r="D72" s="13">
        <v>86.84</v>
      </c>
      <c r="E72" s="15">
        <f t="shared" si="5"/>
        <v>2.0828026168220503E-2</v>
      </c>
      <c r="F72" s="24">
        <f t="shared" si="6"/>
        <v>80.795323771022041</v>
      </c>
      <c r="G72" s="24">
        <f t="shared" si="7"/>
        <v>134.52546465313299</v>
      </c>
    </row>
    <row r="73" spans="1:7" x14ac:dyDescent="0.25">
      <c r="A73" s="13" t="s">
        <v>93</v>
      </c>
      <c r="B73" s="13">
        <v>975.93</v>
      </c>
      <c r="C73" s="15">
        <f t="shared" si="4"/>
        <v>-4.9534963594560534E-2</v>
      </c>
      <c r="D73" s="13">
        <v>83.85</v>
      </c>
      <c r="E73" s="15">
        <f t="shared" si="5"/>
        <v>-3.5037856740873313E-2</v>
      </c>
      <c r="F73" s="24">
        <f t="shared" si="6"/>
        <v>76.79313034941373</v>
      </c>
      <c r="G73" s="24">
        <f t="shared" si="7"/>
        <v>129.81198069461709</v>
      </c>
    </row>
    <row r="74" spans="1:7" x14ac:dyDescent="0.25">
      <c r="A74" s="13" t="s">
        <v>94</v>
      </c>
      <c r="B74" s="13">
        <v>986.95</v>
      </c>
      <c r="C74" s="15">
        <f t="shared" si="4"/>
        <v>1.1228517059475711E-2</v>
      </c>
      <c r="D74" s="13">
        <v>85.6</v>
      </c>
      <c r="E74" s="15">
        <f t="shared" si="5"/>
        <v>2.0655794878478514E-2</v>
      </c>
      <c r="F74" s="24">
        <f t="shared" si="6"/>
        <v>77.655403323592665</v>
      </c>
      <c r="G74" s="24">
        <f t="shared" si="7"/>
        <v>132.49335034061411</v>
      </c>
    </row>
    <row r="75" spans="1:7" x14ac:dyDescent="0.25">
      <c r="A75" s="13" t="s">
        <v>95</v>
      </c>
      <c r="B75" s="14">
        <v>1022.37</v>
      </c>
      <c r="C75" s="15">
        <f t="shared" si="4"/>
        <v>3.5259360880762952E-2</v>
      </c>
      <c r="D75" s="13">
        <v>86.81</v>
      </c>
      <c r="E75" s="15">
        <f t="shared" si="5"/>
        <v>1.4036539256020221E-2</v>
      </c>
      <c r="F75" s="24">
        <f t="shared" si="6"/>
        <v>80.393483213720415</v>
      </c>
      <c r="G75" s="24">
        <f t="shared" si="7"/>
        <v>134.35309845383179</v>
      </c>
    </row>
    <row r="76" spans="1:7" x14ac:dyDescent="0.25">
      <c r="A76" s="13" t="s">
        <v>96</v>
      </c>
      <c r="B76" s="13">
        <v>985</v>
      </c>
      <c r="C76" s="15">
        <f t="shared" si="4"/>
        <v>-3.723709929767062E-2</v>
      </c>
      <c r="D76" s="13">
        <v>87.83</v>
      </c>
      <c r="E76" s="15">
        <f t="shared" si="5"/>
        <v>1.168130552530945E-2</v>
      </c>
      <c r="F76" s="24">
        <f t="shared" si="6"/>
        <v>77.399863096405497</v>
      </c>
      <c r="G76" s="24">
        <f t="shared" si="7"/>
        <v>135.92251804514299</v>
      </c>
    </row>
    <row r="77" spans="1:7" x14ac:dyDescent="0.25">
      <c r="A77" s="13" t="s">
        <v>97</v>
      </c>
      <c r="B77" s="14">
        <v>1004.29</v>
      </c>
      <c r="C77" s="15">
        <f t="shared" si="4"/>
        <v>1.9394461993523085E-2</v>
      </c>
      <c r="D77" s="13">
        <v>88.55</v>
      </c>
      <c r="E77" s="15">
        <f t="shared" si="5"/>
        <v>8.1642362998165345E-3</v>
      </c>
      <c r="F77" s="24">
        <f t="shared" si="6"/>
        <v>78.900991799532633</v>
      </c>
      <c r="G77" s="24">
        <f t="shared" si="7"/>
        <v>137.0322216009296</v>
      </c>
    </row>
    <row r="78" spans="1:7" x14ac:dyDescent="0.25">
      <c r="A78" s="13" t="s">
        <v>98</v>
      </c>
      <c r="B78" s="14">
        <v>1028.1500000000001</v>
      </c>
      <c r="C78" s="15">
        <f t="shared" si="4"/>
        <v>2.3480246601915684E-2</v>
      </c>
      <c r="D78" s="13">
        <v>87.76</v>
      </c>
      <c r="E78" s="15">
        <f t="shared" si="5"/>
        <v>-8.9615482618677043E-3</v>
      </c>
      <c r="F78" s="24">
        <f t="shared" si="6"/>
        <v>80.753606544121396</v>
      </c>
      <c r="G78" s="24">
        <f t="shared" si="7"/>
        <v>135.80420073362191</v>
      </c>
    </row>
    <row r="79" spans="1:7" x14ac:dyDescent="0.25">
      <c r="A79" s="13" t="s">
        <v>99</v>
      </c>
      <c r="B79" s="13">
        <v>977.2</v>
      </c>
      <c r="C79" s="15">
        <f t="shared" si="4"/>
        <v>-5.0825010383941993E-2</v>
      </c>
      <c r="D79" s="13">
        <v>87.96</v>
      </c>
      <c r="E79" s="15">
        <f t="shared" si="5"/>
        <v>2.2763497195855001E-3</v>
      </c>
      <c r="F79" s="24">
        <f t="shared" si="6"/>
        <v>76.649303652975661</v>
      </c>
      <c r="G79" s="24">
        <f t="shared" si="7"/>
        <v>136.11333858788041</v>
      </c>
    </row>
    <row r="80" spans="1:7" x14ac:dyDescent="0.25">
      <c r="A80" s="13" t="s">
        <v>100</v>
      </c>
      <c r="B80" s="14">
        <v>1008.78</v>
      </c>
      <c r="C80" s="15">
        <f t="shared" si="4"/>
        <v>3.1805619535306244E-2</v>
      </c>
      <c r="D80" s="13">
        <v>87.03</v>
      </c>
      <c r="E80" s="15">
        <f t="shared" si="5"/>
        <v>-1.0629278885137988E-2</v>
      </c>
      <c r="F80" s="24">
        <f t="shared" si="6"/>
        <v>79.087182242608364</v>
      </c>
      <c r="G80" s="24">
        <f t="shared" si="7"/>
        <v>134.66655195204262</v>
      </c>
    </row>
    <row r="81" spans="1:7" x14ac:dyDescent="0.25">
      <c r="A81" s="13" t="s">
        <v>101</v>
      </c>
      <c r="B81" s="14">
        <v>1005.05</v>
      </c>
      <c r="C81" s="15">
        <f t="shared" si="4"/>
        <v>-3.7043884194866571E-3</v>
      </c>
      <c r="D81" s="13">
        <v>85.13</v>
      </c>
      <c r="E81" s="15">
        <f t="shared" si="5"/>
        <v>-2.2073386905456779E-2</v>
      </c>
      <c r="F81" s="24">
        <f t="shared" si="6"/>
        <v>78.794212600579016</v>
      </c>
      <c r="G81" s="24">
        <f t="shared" si="7"/>
        <v>131.69400504758138</v>
      </c>
    </row>
    <row r="82" spans="1:7" x14ac:dyDescent="0.25">
      <c r="A82" s="13" t="s">
        <v>102</v>
      </c>
      <c r="B82" s="13">
        <v>998.02</v>
      </c>
      <c r="C82" s="15">
        <f t="shared" si="4"/>
        <v>-7.0192543085805421E-3</v>
      </c>
      <c r="D82" s="13">
        <v>82.26</v>
      </c>
      <c r="E82" s="15">
        <f t="shared" si="5"/>
        <v>-3.4294537093687544E-2</v>
      </c>
      <c r="F82" s="24">
        <f t="shared" si="6"/>
        <v>78.241135984291191</v>
      </c>
      <c r="G82" s="24">
        <f t="shared" si="7"/>
        <v>127.17762010646082</v>
      </c>
    </row>
    <row r="83" spans="1:7" x14ac:dyDescent="0.25">
      <c r="A83" s="13" t="s">
        <v>103</v>
      </c>
      <c r="B83" s="13">
        <v>876.42</v>
      </c>
      <c r="C83" s="15">
        <f t="shared" si="4"/>
        <v>-0.12992788810005035</v>
      </c>
      <c r="D83" s="13">
        <v>82.29</v>
      </c>
      <c r="E83" s="15">
        <f t="shared" si="5"/>
        <v>3.6463081534345232E-4</v>
      </c>
      <c r="F83" s="24">
        <f t="shared" si="6"/>
        <v>68.075430423303388</v>
      </c>
      <c r="G83" s="24">
        <f t="shared" si="7"/>
        <v>127.22399298577369</v>
      </c>
    </row>
    <row r="84" spans="1:7" x14ac:dyDescent="0.25">
      <c r="A84" s="13" t="s">
        <v>104</v>
      </c>
      <c r="B84" s="13">
        <v>881.51</v>
      </c>
      <c r="C84" s="15">
        <f t="shared" si="4"/>
        <v>5.7909179822940608E-3</v>
      </c>
      <c r="D84" s="13">
        <v>84.64</v>
      </c>
      <c r="E84" s="15">
        <f t="shared" si="5"/>
        <v>2.8157374492367604E-2</v>
      </c>
      <c r="F84" s="24">
        <f t="shared" si="6"/>
        <v>68.469649657494102</v>
      </c>
      <c r="G84" s="24">
        <f t="shared" si="7"/>
        <v>130.80628660068845</v>
      </c>
    </row>
    <row r="85" spans="1:7" x14ac:dyDescent="0.25">
      <c r="A85" s="13" t="s">
        <v>105</v>
      </c>
      <c r="B85" s="13">
        <v>877.51</v>
      </c>
      <c r="C85" s="15">
        <f t="shared" si="4"/>
        <v>-4.5479947865854483E-3</v>
      </c>
      <c r="D85" s="13">
        <v>87.2</v>
      </c>
      <c r="E85" s="15">
        <f t="shared" si="5"/>
        <v>2.9797362804944758E-2</v>
      </c>
      <c r="F85" s="24">
        <f t="shared" si="6"/>
        <v>68.158250047812487</v>
      </c>
      <c r="G85" s="24">
        <f t="shared" si="7"/>
        <v>134.70396897969675</v>
      </c>
    </row>
    <row r="86" spans="1:7" x14ac:dyDescent="0.25">
      <c r="A86" s="13" t="s">
        <v>106</v>
      </c>
      <c r="B86" s="13">
        <v>870.76</v>
      </c>
      <c r="C86" s="15">
        <f t="shared" si="4"/>
        <v>-7.7219577537473438E-3</v>
      </c>
      <c r="D86" s="13">
        <v>85.25</v>
      </c>
      <c r="E86" s="15">
        <f t="shared" si="5"/>
        <v>-2.2616214751307765E-2</v>
      </c>
      <c r="F86" s="24">
        <f t="shared" si="6"/>
        <v>67.631934920373936</v>
      </c>
      <c r="G86" s="24">
        <f t="shared" si="7"/>
        <v>131.65747508939842</v>
      </c>
    </row>
    <row r="87" spans="1:7" x14ac:dyDescent="0.25">
      <c r="A87" s="13" t="s">
        <v>107</v>
      </c>
      <c r="B87" s="13">
        <v>902.94</v>
      </c>
      <c r="C87" s="15">
        <f t="shared" si="4"/>
        <v>3.6289712493946732E-2</v>
      </c>
      <c r="D87" s="13">
        <v>86.41</v>
      </c>
      <c r="E87" s="15">
        <f t="shared" si="5"/>
        <v>1.3515293689681804E-2</v>
      </c>
      <c r="F87" s="24">
        <f t="shared" si="6"/>
        <v>70.086278394043617</v>
      </c>
      <c r="G87" s="24">
        <f t="shared" si="7"/>
        <v>133.43686453167362</v>
      </c>
    </row>
    <row r="88" spans="1:7" x14ac:dyDescent="0.25">
      <c r="A88" s="13" t="s">
        <v>108</v>
      </c>
      <c r="B88" s="13">
        <v>909.25</v>
      </c>
      <c r="C88" s="15">
        <f t="shared" si="4"/>
        <v>6.9639778404162345E-3</v>
      </c>
      <c r="D88" s="13">
        <v>88.19</v>
      </c>
      <c r="E88" s="15">
        <f t="shared" si="5"/>
        <v>2.0390168046781537E-2</v>
      </c>
      <c r="F88" s="24">
        <f t="shared" si="6"/>
        <v>70.574357683696988</v>
      </c>
      <c r="G88" s="24">
        <f t="shared" si="7"/>
        <v>136.15766462311007</v>
      </c>
    </row>
    <row r="89" spans="1:7" x14ac:dyDescent="0.25">
      <c r="A89" s="13" t="s">
        <v>109</v>
      </c>
      <c r="B89" s="13">
        <v>952.62</v>
      </c>
      <c r="C89" s="15">
        <f t="shared" si="4"/>
        <v>4.6595999450376714E-2</v>
      </c>
      <c r="D89" s="13">
        <v>91.7</v>
      </c>
      <c r="E89" s="15">
        <f t="shared" si="5"/>
        <v>3.9028801362329869E-2</v>
      </c>
      <c r="F89" s="24">
        <f t="shared" si="6"/>
        <v>73.862840415537221</v>
      </c>
      <c r="G89" s="24">
        <f t="shared" si="7"/>
        <v>141.47173506964415</v>
      </c>
    </row>
    <row r="90" spans="1:7" x14ac:dyDescent="0.25">
      <c r="A90" s="13" t="s">
        <v>110</v>
      </c>
      <c r="B90" s="13">
        <v>873.28</v>
      </c>
      <c r="C90" s="15">
        <f t="shared" si="4"/>
        <v>-8.6959845797501531E-2</v>
      </c>
      <c r="D90" s="13">
        <v>90.31</v>
      </c>
      <c r="E90" s="15">
        <f t="shared" si="5"/>
        <v>-1.5274182999711772E-2</v>
      </c>
      <c r="F90" s="24">
        <f t="shared" si="6"/>
        <v>67.439739202836648</v>
      </c>
      <c r="G90" s="24">
        <f t="shared" si="7"/>
        <v>139.31086989890366</v>
      </c>
    </row>
    <row r="91" spans="1:7" x14ac:dyDescent="0.25">
      <c r="A91" s="13" t="s">
        <v>111</v>
      </c>
      <c r="B91" s="13">
        <v>865.65</v>
      </c>
      <c r="C91" s="15">
        <f t="shared" si="4"/>
        <v>-8.7755676948885596E-3</v>
      </c>
      <c r="D91" s="13">
        <v>91.69</v>
      </c>
      <c r="E91" s="15">
        <f t="shared" si="5"/>
        <v>1.5165125799101913E-2</v>
      </c>
      <c r="F91" s="24">
        <f t="shared" si="6"/>
        <v>66.847917206136529</v>
      </c>
      <c r="G91" s="24">
        <f t="shared" si="7"/>
        <v>141.42353676610284</v>
      </c>
    </row>
    <row r="92" spans="1:7" x14ac:dyDescent="0.25">
      <c r="A92" s="13" t="s">
        <v>112</v>
      </c>
      <c r="B92" s="13">
        <v>787.11</v>
      </c>
      <c r="C92" s="15">
        <f t="shared" si="4"/>
        <v>-9.5112659891423063E-2</v>
      </c>
      <c r="D92" s="13">
        <v>84.46</v>
      </c>
      <c r="E92" s="15">
        <f t="shared" si="5"/>
        <v>-8.2135272556011968E-2</v>
      </c>
      <c r="F92" s="24">
        <f t="shared" si="6"/>
        <v>60.489833992459261</v>
      </c>
      <c r="G92" s="24">
        <f t="shared" si="7"/>
        <v>129.8076760279838</v>
      </c>
    </row>
    <row r="93" spans="1:7" x14ac:dyDescent="0.25">
      <c r="A93" s="13" t="s">
        <v>113</v>
      </c>
      <c r="B93" s="13">
        <v>800.04</v>
      </c>
      <c r="C93" s="15">
        <f t="shared" si="4"/>
        <v>1.6293716484306837E-2</v>
      </c>
      <c r="D93" s="13">
        <v>85.02</v>
      </c>
      <c r="E93" s="15">
        <f t="shared" si="5"/>
        <v>6.6084734248465929E-3</v>
      </c>
      <c r="F93" s="24">
        <f t="shared" si="6"/>
        <v>61.475438197715178</v>
      </c>
      <c r="G93" s="24">
        <f t="shared" si="7"/>
        <v>130.66550660535583</v>
      </c>
    </row>
    <row r="94" spans="1:7" x14ac:dyDescent="0.25">
      <c r="A94" s="13" t="s">
        <v>114</v>
      </c>
      <c r="B94" s="13">
        <v>734</v>
      </c>
      <c r="C94" s="15">
        <f t="shared" si="4"/>
        <v>-8.615269780345329E-2</v>
      </c>
      <c r="D94" s="13">
        <v>86.79</v>
      </c>
      <c r="E94" s="15">
        <f t="shared" si="5"/>
        <v>2.0604884725509486E-2</v>
      </c>
      <c r="F94" s="24">
        <f t="shared" si="6"/>
        <v>56.179163348332558</v>
      </c>
      <c r="G94" s="24">
        <f t="shared" si="7"/>
        <v>133.35785430655949</v>
      </c>
    </row>
    <row r="95" spans="1:7" x14ac:dyDescent="0.25">
      <c r="A95" s="13" t="s">
        <v>115</v>
      </c>
      <c r="B95" s="13">
        <v>728</v>
      </c>
      <c r="C95" s="15">
        <f t="shared" si="4"/>
        <v>-8.2079804178296217E-3</v>
      </c>
      <c r="D95" s="13">
        <v>86.3</v>
      </c>
      <c r="E95" s="15">
        <f t="shared" si="5"/>
        <v>-5.6618095667712292E-3</v>
      </c>
      <c r="F95" s="24">
        <f t="shared" si="6"/>
        <v>55.718045875679394</v>
      </c>
      <c r="G95" s="24">
        <f t="shared" si="7"/>
        <v>132.60280753124252</v>
      </c>
    </row>
    <row r="96" spans="1:7" x14ac:dyDescent="0.25">
      <c r="A96" s="13" t="s">
        <v>116</v>
      </c>
      <c r="B96" s="13">
        <v>769.59</v>
      </c>
      <c r="C96" s="15">
        <f t="shared" si="4"/>
        <v>5.5556857307397373E-2</v>
      </c>
      <c r="D96" s="13">
        <v>88.86</v>
      </c>
      <c r="E96" s="15">
        <f t="shared" si="5"/>
        <v>2.9232499418380166E-2</v>
      </c>
      <c r="F96" s="24">
        <f t="shared" si="6"/>
        <v>58.813565399841536</v>
      </c>
      <c r="G96" s="24">
        <f t="shared" si="7"/>
        <v>136.47911902527514</v>
      </c>
    </row>
    <row r="97" spans="1:7" x14ac:dyDescent="0.25">
      <c r="A97" s="13" t="s">
        <v>117</v>
      </c>
      <c r="B97" s="13">
        <v>724.37</v>
      </c>
      <c r="C97" s="15">
        <f t="shared" si="4"/>
        <v>-6.0555593936046606E-2</v>
      </c>
      <c r="D97" s="13">
        <v>90.95</v>
      </c>
      <c r="E97" s="15">
        <f t="shared" si="5"/>
        <v>2.3247807456368976E-2</v>
      </c>
      <c r="F97" s="24">
        <f t="shared" si="6"/>
        <v>55.252075015557615</v>
      </c>
      <c r="G97" s="24">
        <f t="shared" si="7"/>
        <v>139.65195930618958</v>
      </c>
    </row>
    <row r="98" spans="1:7" x14ac:dyDescent="0.25">
      <c r="A98" s="13" t="s">
        <v>118</v>
      </c>
      <c r="B98" s="13">
        <v>761.61</v>
      </c>
      <c r="C98" s="15">
        <f t="shared" si="4"/>
        <v>5.0132302075018606E-2</v>
      </c>
      <c r="D98" s="13">
        <v>92.11</v>
      </c>
      <c r="E98" s="15">
        <f t="shared" si="5"/>
        <v>1.2673610036012946E-2</v>
      </c>
      <c r="F98" s="24">
        <f t="shared" si="6"/>
        <v>58.021988730509136</v>
      </c>
      <c r="G98" s="24">
        <f t="shared" si="7"/>
        <v>141.42185377920137</v>
      </c>
    </row>
    <row r="99" spans="1:7" x14ac:dyDescent="0.25">
      <c r="A99" s="13" t="s">
        <v>119</v>
      </c>
      <c r="B99" s="13">
        <v>709.81</v>
      </c>
      <c r="C99" s="15">
        <f t="shared" si="4"/>
        <v>-7.0437285054274046E-2</v>
      </c>
      <c r="D99" s="13">
        <v>90.65</v>
      </c>
      <c r="E99" s="15">
        <f t="shared" si="5"/>
        <v>-1.5977577799284055E-2</v>
      </c>
      <c r="F99" s="24">
        <f t="shared" si="6"/>
        <v>53.935077370882389</v>
      </c>
      <c r="G99" s="24">
        <f t="shared" si="7"/>
        <v>139.16227510792521</v>
      </c>
    </row>
    <row r="100" spans="1:7" x14ac:dyDescent="0.25">
      <c r="A100" s="13" t="s">
        <v>120</v>
      </c>
      <c r="B100" s="13">
        <v>709.42</v>
      </c>
      <c r="C100" s="15">
        <f t="shared" si="4"/>
        <v>-5.4959380765161932E-4</v>
      </c>
      <c r="D100" s="13">
        <v>91.14</v>
      </c>
      <c r="E100" s="15">
        <f t="shared" si="5"/>
        <v>5.390848634876373E-3</v>
      </c>
      <c r="F100" s="24">
        <f t="shared" si="6"/>
        <v>53.90543498634414</v>
      </c>
      <c r="G100" s="24">
        <f t="shared" si="7"/>
        <v>139.91247786871705</v>
      </c>
    </row>
    <row r="101" spans="1:7" x14ac:dyDescent="0.25">
      <c r="A101" s="13" t="s">
        <v>121</v>
      </c>
      <c r="B101" s="13">
        <v>663.9</v>
      </c>
      <c r="C101" s="15">
        <f t="shared" si="4"/>
        <v>-6.6316199056016073E-2</v>
      </c>
      <c r="D101" s="13">
        <v>91.86</v>
      </c>
      <c r="E101" s="15">
        <f t="shared" si="5"/>
        <v>7.8688930619108637E-3</v>
      </c>
      <c r="F101" s="24">
        <f t="shared" si="6"/>
        <v>50.330631429588614</v>
      </c>
      <c r="G101" s="24">
        <f t="shared" si="7"/>
        <v>141.01343419509294</v>
      </c>
    </row>
    <row r="102" spans="1:7" x14ac:dyDescent="0.25">
      <c r="A102" s="13" t="s">
        <v>122</v>
      </c>
      <c r="B102" s="13">
        <v>674.9</v>
      </c>
      <c r="C102" s="15">
        <f t="shared" si="4"/>
        <v>1.6432996024247089E-2</v>
      </c>
      <c r="D102" s="13">
        <v>93.89</v>
      </c>
      <c r="E102" s="15">
        <f t="shared" si="5"/>
        <v>2.1858205372808609E-2</v>
      </c>
      <c r="F102" s="24">
        <f t="shared" si="6"/>
        <v>51.157714495768886</v>
      </c>
      <c r="G102" s="24">
        <f t="shared" si="7"/>
        <v>144.09573480005432</v>
      </c>
    </row>
    <row r="103" spans="1:7" x14ac:dyDescent="0.25">
      <c r="A103" s="13" t="s">
        <v>123</v>
      </c>
      <c r="B103" s="13">
        <v>628.16</v>
      </c>
      <c r="C103" s="15">
        <f t="shared" si="4"/>
        <v>-7.1769620661264577E-2</v>
      </c>
      <c r="D103" s="13">
        <v>94.4</v>
      </c>
      <c r="E103" s="15">
        <f t="shared" si="5"/>
        <v>5.4171888809990375E-3</v>
      </c>
      <c r="F103" s="24">
        <f t="shared" si="6"/>
        <v>47.486144732510276</v>
      </c>
      <c r="G103" s="24">
        <f t="shared" si="7"/>
        <v>144.87632861241255</v>
      </c>
    </row>
    <row r="104" spans="1:7" x14ac:dyDescent="0.25">
      <c r="A104" s="13" t="s">
        <v>124</v>
      </c>
      <c r="B104" s="13">
        <v>658.8</v>
      </c>
      <c r="C104" s="15">
        <f t="shared" si="4"/>
        <v>4.7625087215389092E-2</v>
      </c>
      <c r="D104" s="13">
        <v>96.3</v>
      </c>
      <c r="E104" s="15">
        <f t="shared" si="5"/>
        <v>1.9927245652624759E-2</v>
      </c>
      <c r="F104" s="24">
        <f t="shared" si="6"/>
        <v>49.747676516918673</v>
      </c>
      <c r="G104" s="24">
        <f t="shared" si="7"/>
        <v>147.76331480192249</v>
      </c>
    </row>
    <row r="105" spans="1:7" x14ac:dyDescent="0.25">
      <c r="A105" s="13" t="s">
        <v>125</v>
      </c>
      <c r="B105" s="13">
        <v>707.73</v>
      </c>
      <c r="C105" s="15">
        <f t="shared" si="4"/>
        <v>7.1642666723365292E-2</v>
      </c>
      <c r="D105" s="13">
        <v>96.64</v>
      </c>
      <c r="E105" s="15">
        <f t="shared" si="5"/>
        <v>3.5244153824250859E-3</v>
      </c>
      <c r="F105" s="24">
        <f t="shared" si="6"/>
        <v>53.311732725882067</v>
      </c>
      <c r="G105" s="24">
        <f t="shared" si="7"/>
        <v>148.28409410156848</v>
      </c>
    </row>
    <row r="106" spans="1:7" x14ac:dyDescent="0.25">
      <c r="A106" s="13" t="s">
        <v>126</v>
      </c>
      <c r="B106" s="13">
        <v>759.63</v>
      </c>
      <c r="C106" s="15">
        <f t="shared" si="4"/>
        <v>7.0768807602168332E-2</v>
      </c>
      <c r="D106" s="13">
        <v>97.59</v>
      </c>
      <c r="E106" s="15">
        <f t="shared" si="5"/>
        <v>9.7822949668649045E-3</v>
      </c>
      <c r="F106" s="24">
        <f t="shared" si="6"/>
        <v>57.084540482098241</v>
      </c>
      <c r="G106" s="24">
        <f t="shared" si="7"/>
        <v>149.73465284896437</v>
      </c>
    </row>
    <row r="107" spans="1:7" x14ac:dyDescent="0.25">
      <c r="A107" s="13" t="s">
        <v>127</v>
      </c>
      <c r="B107" s="13">
        <v>758.26</v>
      </c>
      <c r="C107" s="15">
        <f t="shared" si="4"/>
        <v>-1.8051378848462651E-3</v>
      </c>
      <c r="D107" s="13">
        <v>96</v>
      </c>
      <c r="E107" s="15">
        <f t="shared" si="5"/>
        <v>-1.6426837685533588E-2</v>
      </c>
      <c r="F107" s="24">
        <f t="shared" si="6"/>
        <v>56.981495015434966</v>
      </c>
      <c r="G107" s="24">
        <f t="shared" si="7"/>
        <v>147.27498601071471</v>
      </c>
    </row>
    <row r="108" spans="1:7" x14ac:dyDescent="0.25">
      <c r="A108" s="13" t="s">
        <v>128</v>
      </c>
      <c r="B108" s="13">
        <v>740.37</v>
      </c>
      <c r="C108" s="15">
        <f t="shared" si="4"/>
        <v>-2.3876273504306073E-2</v>
      </c>
      <c r="D108" s="13">
        <v>97.84</v>
      </c>
      <c r="E108" s="15">
        <f t="shared" si="5"/>
        <v>1.8985299911080784E-2</v>
      </c>
      <c r="F108" s="24">
        <f t="shared" si="6"/>
        <v>55.620989255762183</v>
      </c>
      <c r="G108" s="24">
        <f t="shared" si="7"/>
        <v>150.07104578952837</v>
      </c>
    </row>
    <row r="109" spans="1:7" x14ac:dyDescent="0.25">
      <c r="A109" s="13" t="s">
        <v>129</v>
      </c>
      <c r="B109" s="13">
        <v>775</v>
      </c>
      <c r="C109" s="15">
        <f t="shared" si="4"/>
        <v>4.5712968113480572E-2</v>
      </c>
      <c r="D109" s="13">
        <v>97.67</v>
      </c>
      <c r="E109" s="15">
        <f t="shared" si="5"/>
        <v>-1.73904191953131E-3</v>
      </c>
      <c r="F109" s="24">
        <f t="shared" si="6"/>
        <v>58.163589764051082</v>
      </c>
      <c r="G109" s="24">
        <f t="shared" si="7"/>
        <v>149.81006594999246</v>
      </c>
    </row>
    <row r="110" spans="1:7" x14ac:dyDescent="0.25">
      <c r="A110" s="13" t="s">
        <v>130</v>
      </c>
      <c r="B110" s="13">
        <v>703.55</v>
      </c>
      <c r="C110" s="15">
        <f t="shared" si="4"/>
        <v>-9.672408211908233E-2</v>
      </c>
      <c r="D110" s="13">
        <v>99.09</v>
      </c>
      <c r="E110" s="15">
        <f t="shared" si="5"/>
        <v>1.443407861142241E-2</v>
      </c>
      <c r="F110" s="24">
        <f t="shared" si="6"/>
        <v>52.537769931372388</v>
      </c>
      <c r="G110" s="24">
        <f t="shared" si="7"/>
        <v>151.97243621869703</v>
      </c>
    </row>
    <row r="111" spans="1:7" x14ac:dyDescent="0.25">
      <c r="A111" s="13" t="s">
        <v>131</v>
      </c>
      <c r="B111" s="13">
        <v>714.84</v>
      </c>
      <c r="C111" s="15">
        <f t="shared" si="4"/>
        <v>1.5919794194331715E-2</v>
      </c>
      <c r="D111" s="13">
        <v>98.84</v>
      </c>
      <c r="E111" s="15">
        <f t="shared" si="5"/>
        <v>-2.5261469503986425E-3</v>
      </c>
      <c r="F111" s="24">
        <f t="shared" si="6"/>
        <v>53.374160416108985</v>
      </c>
      <c r="G111" s="24">
        <f t="shared" si="7"/>
        <v>151.5885315123985</v>
      </c>
    </row>
    <row r="112" spans="1:7" x14ac:dyDescent="0.25">
      <c r="A112" s="13" t="s">
        <v>132</v>
      </c>
      <c r="B112" s="13">
        <v>716.66</v>
      </c>
      <c r="C112" s="15">
        <f t="shared" si="4"/>
        <v>2.5427886561541074E-3</v>
      </c>
      <c r="D112" s="13">
        <v>103.37</v>
      </c>
      <c r="E112" s="15">
        <f t="shared" si="5"/>
        <v>4.4812403459984045E-2</v>
      </c>
      <c r="F112" s="24">
        <f t="shared" si="6"/>
        <v>53.509879625746819</v>
      </c>
      <c r="G112" s="24">
        <f t="shared" si="7"/>
        <v>158.3815779464386</v>
      </c>
    </row>
    <row r="113" spans="1:7" x14ac:dyDescent="0.25">
      <c r="A113" s="13" t="s">
        <v>133</v>
      </c>
      <c r="B113" s="13">
        <v>725.6</v>
      </c>
      <c r="C113" s="15">
        <f t="shared" si="4"/>
        <v>1.2397368716176438E-2</v>
      </c>
      <c r="D113" s="13">
        <v>104.59</v>
      </c>
      <c r="E113" s="15">
        <f t="shared" si="5"/>
        <v>1.1733160185783425E-2</v>
      </c>
      <c r="F113" s="24">
        <f t="shared" si="6"/>
        <v>54.173261333425422</v>
      </c>
      <c r="G113" s="24">
        <f t="shared" si="7"/>
        <v>160.23989437096131</v>
      </c>
    </row>
    <row r="114" spans="1:7" x14ac:dyDescent="0.25">
      <c r="A114" s="13" t="s">
        <v>134</v>
      </c>
      <c r="B114" s="13">
        <v>719.12</v>
      </c>
      <c r="C114" s="15">
        <f t="shared" si="4"/>
        <v>-8.9706565357830191E-3</v>
      </c>
      <c r="D114" s="13">
        <v>102.33</v>
      </c>
      <c r="E114" s="15">
        <f t="shared" si="5"/>
        <v>-2.1845059667512771E-2</v>
      </c>
      <c r="F114" s="24">
        <f t="shared" si="6"/>
        <v>53.687291612580047</v>
      </c>
      <c r="G114" s="24">
        <f t="shared" si="7"/>
        <v>156.73944431731169</v>
      </c>
    </row>
    <row r="115" spans="1:7" x14ac:dyDescent="0.25">
      <c r="A115" s="13" t="s">
        <v>135</v>
      </c>
      <c r="B115" s="13">
        <v>696.69</v>
      </c>
      <c r="C115" s="15">
        <f t="shared" si="4"/>
        <v>-3.168769371230238E-2</v>
      </c>
      <c r="D115" s="13">
        <v>100.46</v>
      </c>
      <c r="E115" s="15">
        <f t="shared" si="5"/>
        <v>-1.8443246776765485E-2</v>
      </c>
      <c r="F115" s="24">
        <f t="shared" si="6"/>
        <v>51.986065159717548</v>
      </c>
      <c r="G115" s="24">
        <f t="shared" si="7"/>
        <v>153.84866006611443</v>
      </c>
    </row>
    <row r="116" spans="1:7" x14ac:dyDescent="0.25">
      <c r="A116" s="13" t="s">
        <v>136</v>
      </c>
      <c r="B116" s="13">
        <v>647.21</v>
      </c>
      <c r="C116" s="15">
        <f t="shared" si="4"/>
        <v>-7.3669731753638418E-2</v>
      </c>
      <c r="D116" s="13">
        <v>95.85</v>
      </c>
      <c r="E116" s="15">
        <f t="shared" si="5"/>
        <v>-4.697516883024519E-2</v>
      </c>
      <c r="F116" s="24">
        <f t="shared" si="6"/>
        <v>48.156265684473986</v>
      </c>
      <c r="G116" s="24">
        <f t="shared" si="7"/>
        <v>146.6215932852017</v>
      </c>
    </row>
    <row r="117" spans="1:7" x14ac:dyDescent="0.25">
      <c r="A117" s="13" t="s">
        <v>137</v>
      </c>
      <c r="B117" s="13">
        <v>662.67</v>
      </c>
      <c r="C117" s="15">
        <f t="shared" si="4"/>
        <v>2.3606311917641638E-2</v>
      </c>
      <c r="D117" s="13">
        <v>96.1</v>
      </c>
      <c r="E117" s="15">
        <f t="shared" si="5"/>
        <v>2.6048464845931955E-3</v>
      </c>
      <c r="F117" s="24">
        <f t="shared" si="6"/>
        <v>49.293057513010503</v>
      </c>
      <c r="G117" s="24">
        <f t="shared" si="7"/>
        <v>147.0035200270361</v>
      </c>
    </row>
    <row r="118" spans="1:7" x14ac:dyDescent="0.25">
      <c r="A118" s="13" t="s">
        <v>138</v>
      </c>
      <c r="B118" s="13">
        <v>699</v>
      </c>
      <c r="C118" s="15">
        <f t="shared" si="4"/>
        <v>5.3373613516965498E-2</v>
      </c>
      <c r="D118" s="13">
        <v>94.89</v>
      </c>
      <c r="E118" s="15">
        <f t="shared" si="5"/>
        <v>-1.2670989990579562E-2</v>
      </c>
      <c r="F118" s="24">
        <f t="shared" si="6"/>
        <v>51.924006113779484</v>
      </c>
      <c r="G118" s="24">
        <f t="shared" si="7"/>
        <v>145.14083989619357</v>
      </c>
    </row>
    <row r="119" spans="1:7" x14ac:dyDescent="0.25">
      <c r="A119" s="13" t="s">
        <v>139</v>
      </c>
      <c r="B119" s="13">
        <v>639.29999999999995</v>
      </c>
      <c r="C119" s="15">
        <f t="shared" si="4"/>
        <v>-8.9276914461129148E-2</v>
      </c>
      <c r="D119" s="13">
        <v>91.39</v>
      </c>
      <c r="E119" s="15">
        <f t="shared" si="5"/>
        <v>-3.7582262701556922E-2</v>
      </c>
      <c r="F119" s="24">
        <f t="shared" si="6"/>
        <v>47.288391061480446</v>
      </c>
      <c r="G119" s="24">
        <f t="shared" si="7"/>
        <v>139.68611872249019</v>
      </c>
    </row>
    <row r="120" spans="1:7" x14ac:dyDescent="0.25">
      <c r="A120" s="13" t="s">
        <v>140</v>
      </c>
      <c r="B120" s="13">
        <v>650.28</v>
      </c>
      <c r="C120" s="15">
        <f t="shared" si="4"/>
        <v>1.7029211593341923E-2</v>
      </c>
      <c r="D120" s="13">
        <v>86.12</v>
      </c>
      <c r="E120" s="15">
        <f t="shared" si="5"/>
        <v>-5.9394390787947962E-2</v>
      </c>
      <c r="F120" s="24">
        <f t="shared" si="6"/>
        <v>48.093675078775092</v>
      </c>
      <c r="G120" s="24">
        <f t="shared" si="7"/>
        <v>131.38954679943492</v>
      </c>
    </row>
    <row r="121" spans="1:7" x14ac:dyDescent="0.25">
      <c r="A121" s="13" t="s">
        <v>141</v>
      </c>
      <c r="B121" s="13">
        <v>711.11</v>
      </c>
      <c r="C121" s="15">
        <f t="shared" si="4"/>
        <v>8.9424090144300028E-2</v>
      </c>
      <c r="D121" s="13">
        <v>91.48</v>
      </c>
      <c r="E121" s="15">
        <f t="shared" si="5"/>
        <v>6.0378696658418177E-2</v>
      </c>
      <c r="F121" s="24">
        <f t="shared" si="6"/>
        <v>52.394408214390147</v>
      </c>
      <c r="G121" s="24">
        <f t="shared" si="7"/>
        <v>139.32267638972505</v>
      </c>
    </row>
    <row r="122" spans="1:7" x14ac:dyDescent="0.25">
      <c r="A122" s="13" t="s">
        <v>142</v>
      </c>
      <c r="B122" s="13">
        <v>708.26</v>
      </c>
      <c r="C122" s="15">
        <f t="shared" si="4"/>
        <v>-4.0158715912198785E-3</v>
      </c>
      <c r="D122" s="13">
        <v>87.86</v>
      </c>
      <c r="E122" s="15">
        <f t="shared" si="5"/>
        <v>-4.0375730606946894E-2</v>
      </c>
      <c r="F122" s="24">
        <f t="shared" si="6"/>
        <v>52.183998998903199</v>
      </c>
      <c r="G122" s="24">
        <f t="shared" si="7"/>
        <v>133.69742154037468</v>
      </c>
    </row>
    <row r="123" spans="1:7" x14ac:dyDescent="0.25">
      <c r="A123" s="13" t="s">
        <v>143</v>
      </c>
      <c r="B123" s="13">
        <v>705.21</v>
      </c>
      <c r="C123" s="15">
        <f t="shared" si="4"/>
        <v>-4.3156271215667513E-3</v>
      </c>
      <c r="D123" s="13">
        <v>85.21</v>
      </c>
      <c r="E123" s="15">
        <f t="shared" si="5"/>
        <v>-3.0625840707768921E-2</v>
      </c>
      <c r="F123" s="24">
        <f t="shared" si="6"/>
        <v>51.958792317511723</v>
      </c>
      <c r="G123" s="24">
        <f t="shared" si="7"/>
        <v>129.60282560523973</v>
      </c>
    </row>
    <row r="124" spans="1:7" x14ac:dyDescent="0.25">
      <c r="A124" s="13" t="s">
        <v>144</v>
      </c>
      <c r="B124" s="13">
        <v>737.12</v>
      </c>
      <c r="C124" s="15">
        <f t="shared" si="4"/>
        <v>4.4255070390070345E-2</v>
      </c>
      <c r="D124" s="13">
        <v>86.9</v>
      </c>
      <c r="E124" s="15">
        <f t="shared" si="5"/>
        <v>1.9639234431481953E-2</v>
      </c>
      <c r="F124" s="24">
        <f t="shared" si="6"/>
        <v>54.258232328906253</v>
      </c>
      <c r="G124" s="24">
        <f t="shared" si="7"/>
        <v>132.14812588028352</v>
      </c>
    </row>
  </sheetData>
  <autoFilter ref="A4:G4" xr:uid="{CC0168B2-9FD6-0B4A-8FE7-5ADD80441332}"/>
  <mergeCells count="1"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1</vt:i4>
      </vt:variant>
    </vt:vector>
  </HeadingPairs>
  <TitlesOfParts>
    <vt:vector size="3" baseType="lpstr">
      <vt:lpstr>Calculations</vt:lpstr>
      <vt:lpstr>Historical data</vt:lpstr>
      <vt:lpstr>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Longin</cp:lastModifiedBy>
  <dcterms:created xsi:type="dcterms:W3CDTF">2022-06-25T13:28:22Z</dcterms:created>
  <dcterms:modified xsi:type="dcterms:W3CDTF">2022-12-15T22:39:59Z</dcterms:modified>
</cp:coreProperties>
</file>