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shitgupta/Desktop/ta/TA 6/Week 6 - Initial &amp; maintenance margin/"/>
    </mc:Choice>
  </mc:AlternateContent>
  <xr:revisionPtr revIDLastSave="0" documentId="13_ncr:1_{B80F4C21-130C-574C-BBB5-75953F3D8974}" xr6:coauthVersionLast="47" xr6:coauthVersionMax="47" xr10:uidLastSave="{00000000-0000-0000-0000-000000000000}"/>
  <bookViews>
    <workbookView xWindow="0" yWindow="0" windowWidth="28800" windowHeight="18000" xr2:uid="{548BF4E4-4B37-234A-A0D6-758AD43B7732}"/>
  </bookViews>
  <sheets>
    <sheet name="Initial marg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0" i="2" l="1"/>
  <c r="E38" i="2"/>
  <c r="C45" i="2"/>
  <c r="D46" i="2" s="1"/>
  <c r="C14" i="2"/>
  <c r="D15" i="2" s="1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F45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F14" i="2"/>
  <c r="C9" i="2"/>
  <c r="G14" i="2" s="1"/>
  <c r="C5" i="2"/>
  <c r="G45" i="2" l="1"/>
  <c r="G46" i="2" s="1"/>
  <c r="E46" i="2"/>
  <c r="E15" i="2"/>
  <c r="G15" i="2" l="1"/>
  <c r="E16" i="2" s="1"/>
  <c r="G16" i="2" s="1"/>
  <c r="F15" i="2"/>
  <c r="F46" i="2"/>
  <c r="E17" i="2"/>
  <c r="F17" i="2" s="1"/>
  <c r="E47" i="2"/>
  <c r="F47" i="2" s="1"/>
  <c r="F16" i="2" l="1"/>
  <c r="G17" i="2"/>
  <c r="E18" i="2" s="1"/>
  <c r="F18" i="2" s="1"/>
  <c r="G47" i="2"/>
  <c r="G18" i="2" l="1"/>
  <c r="E19" i="2" s="1"/>
  <c r="F19" i="2" s="1"/>
  <c r="E48" i="2"/>
  <c r="F48" i="2" l="1"/>
  <c r="G19" i="2"/>
  <c r="E20" i="2" s="1"/>
  <c r="F20" i="2" s="1"/>
  <c r="G48" i="2"/>
  <c r="E49" i="2" l="1"/>
  <c r="G20" i="2"/>
  <c r="F49" i="2" l="1"/>
  <c r="G49" i="2"/>
  <c r="E50" i="2" s="1"/>
  <c r="F50" i="2" s="1"/>
  <c r="E21" i="2"/>
  <c r="F21" i="2" s="1"/>
  <c r="G50" i="2" l="1"/>
  <c r="G21" i="2"/>
  <c r="E51" i="2" l="1"/>
  <c r="E22" i="2"/>
  <c r="F22" i="2" s="1"/>
  <c r="F51" i="2" l="1"/>
  <c r="G51" i="2"/>
  <c r="E52" i="2" s="1"/>
  <c r="F52" i="2" s="1"/>
  <c r="G22" i="2"/>
  <c r="G52" i="2" l="1"/>
  <c r="E53" i="2" s="1"/>
  <c r="F53" i="2" s="1"/>
  <c r="E23" i="2"/>
  <c r="F23" i="2" s="1"/>
  <c r="G53" i="2" l="1"/>
  <c r="E54" i="2" s="1"/>
  <c r="F54" i="2" s="1"/>
  <c r="G23" i="2"/>
  <c r="G54" i="2" l="1"/>
  <c r="E55" i="2" s="1"/>
  <c r="F55" i="2" s="1"/>
  <c r="E24" i="2"/>
  <c r="F24" i="2" s="1"/>
  <c r="G55" i="2" l="1"/>
  <c r="E56" i="2" s="1"/>
  <c r="F56" i="2" s="1"/>
  <c r="G24" i="2"/>
  <c r="G56" i="2" l="1"/>
  <c r="E57" i="2" s="1"/>
  <c r="F57" i="2" s="1"/>
  <c r="E25" i="2"/>
  <c r="F25" i="2" s="1"/>
  <c r="G57" i="2" l="1"/>
  <c r="E58" i="2" s="1"/>
  <c r="F58" i="2" s="1"/>
  <c r="G25" i="2"/>
  <c r="G58" i="2" l="1"/>
  <c r="E59" i="2" s="1"/>
  <c r="F59" i="2" s="1"/>
  <c r="E26" i="2"/>
  <c r="F26" i="2" s="1"/>
  <c r="G59" i="2" l="1"/>
  <c r="E60" i="2" s="1"/>
  <c r="G26" i="2"/>
  <c r="F60" i="2" l="1"/>
  <c r="G60" i="2"/>
  <c r="E61" i="2"/>
  <c r="F61" i="2" s="1"/>
  <c r="E27" i="2"/>
  <c r="F27" i="2" s="1"/>
  <c r="G61" i="2" l="1"/>
  <c r="E62" i="2" s="1"/>
  <c r="F62" i="2" s="1"/>
  <c r="G27" i="2"/>
  <c r="G62" i="2" l="1"/>
  <c r="E63" i="2" s="1"/>
  <c r="E28" i="2"/>
  <c r="F28" i="2" s="1"/>
  <c r="F63" i="2" l="1"/>
  <c r="E66" i="2"/>
  <c r="G63" i="2"/>
  <c r="E68" i="2" s="1"/>
  <c r="G28" i="2"/>
  <c r="E29" i="2" l="1"/>
  <c r="F29" i="2" s="1"/>
  <c r="G29" i="2" l="1"/>
  <c r="E30" i="2" l="1"/>
  <c r="F30" i="2" s="1"/>
  <c r="G30" i="2" l="1"/>
  <c r="E31" i="2" l="1"/>
  <c r="F31" i="2" l="1"/>
  <c r="E34" i="2"/>
  <c r="G31" i="2"/>
  <c r="E32" i="2" l="1"/>
  <c r="F32" i="2" s="1"/>
  <c r="G32" i="2" l="1"/>
  <c r="E36" i="2" s="1"/>
</calcChain>
</file>

<file path=xl/sharedStrings.xml><?xml version="1.0" encoding="utf-8"?>
<sst xmlns="http://schemas.openxmlformats.org/spreadsheetml/2006/main" count="29" uniqueCount="20">
  <si>
    <t xml:space="preserve">   Time to maturity (T)</t>
  </si>
  <si>
    <t xml:space="preserve"> (in years)</t>
  </si>
  <si>
    <t>Market data</t>
  </si>
  <si>
    <t>Characteristics of the futures contract</t>
  </si>
  <si>
    <t>Futures price</t>
  </si>
  <si>
    <t xml:space="preserve">Variation in contract </t>
  </si>
  <si>
    <t>Date</t>
  </si>
  <si>
    <t xml:space="preserve"> Initial margin (40% of nominal value)</t>
  </si>
  <si>
    <t>Investor's brokerage account after margin call</t>
  </si>
  <si>
    <t>Margin call for the investor</t>
  </si>
  <si>
    <t>Margin call amount for the investor</t>
  </si>
  <si>
    <r>
      <t xml:space="preserve"> Initial future contract price (F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</si>
  <si>
    <t xml:space="preserve">   Number of contracts (N)</t>
  </si>
  <si>
    <t>Sum of margin calls</t>
  </si>
  <si>
    <t>Gain or loss in the futures contract</t>
  </si>
  <si>
    <t>Money left in the investor's brokerage account after getting back the initial deposit</t>
  </si>
  <si>
    <r>
      <t xml:space="preserve">Evolution of the investor's brokerage account for a </t>
    </r>
    <r>
      <rPr>
        <b/>
        <sz val="12"/>
        <rFont val="Arial"/>
        <family val="2"/>
      </rPr>
      <t>long</t>
    </r>
    <r>
      <rPr>
        <sz val="12"/>
        <rFont val="Arial"/>
        <family val="2"/>
      </rPr>
      <t xml:space="preserve"> position</t>
    </r>
  </si>
  <si>
    <r>
      <t xml:space="preserve">Evolution of the investor's brokerage account for a </t>
    </r>
    <r>
      <rPr>
        <b/>
        <sz val="12"/>
        <rFont val="Arial"/>
        <family val="2"/>
      </rPr>
      <t>short</t>
    </r>
    <r>
      <rPr>
        <sz val="12"/>
        <rFont val="Arial"/>
        <family val="2"/>
      </rPr>
      <t xml:space="preserve"> position</t>
    </r>
  </si>
  <si>
    <t>Initial margin for futures trading</t>
  </si>
  <si>
    <t>Variation in futures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</si>
</sst>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₹&quot;* #,##0.00_);_(&quot;₹&quot;* \(#,##0.00\);_(&quot;₹&quot;* &quot;-&quot;??_);_(@_)"/>
    <numFmt numFmtId="164" formatCode="0.000"/>
    <numFmt numFmtId="165" formatCode="#,##0.00\ &quot;$&quot;"/>
    <numFmt numFmtId="166" formatCode="#,##0\ &quot;$&quot;"/>
    <numFmt numFmtId="167" formatCode="#,##0\ &quot;€&quot;"/>
  </numFmts>
  <fonts count="10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164" fontId="7" fillId="2" borderId="0" xfId="2" applyNumberFormat="1" applyFont="1" applyFill="1"/>
    <xf numFmtId="165" fontId="7" fillId="2" borderId="0" xfId="1" applyNumberFormat="1" applyFont="1" applyFill="1"/>
    <xf numFmtId="165" fontId="0" fillId="2" borderId="1" xfId="0" applyNumberFormat="1" applyFill="1" applyBorder="1" applyAlignment="1">
      <alignment horizontal="center" vertical="center"/>
    </xf>
    <xf numFmtId="1" fontId="7" fillId="2" borderId="0" xfId="0" applyNumberFormat="1" applyFont="1" applyFill="1"/>
    <xf numFmtId="166" fontId="7" fillId="2" borderId="0" xfId="1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/>
    <xf numFmtId="164" fontId="7" fillId="0" borderId="0" xfId="2" applyNumberFormat="1" applyFont="1" applyFill="1"/>
    <xf numFmtId="0" fontId="7" fillId="0" borderId="0" xfId="0" applyFont="1"/>
    <xf numFmtId="0" fontId="0" fillId="2" borderId="0" xfId="0" applyFill="1"/>
    <xf numFmtId="167" fontId="0" fillId="2" borderId="1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 wrapText="1"/>
    </xf>
    <xf numFmtId="167" fontId="0" fillId="0" borderId="0" xfId="0" applyNumberFormat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Per 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5BB30-614F-4211-9274-7BBD935C55E6}">
  <dimension ref="A1:M70"/>
  <sheetViews>
    <sheetView showGridLines="0" tabSelected="1" topLeftCell="A13" workbookViewId="0">
      <selection activeCell="D24" sqref="D24"/>
    </sheetView>
  </sheetViews>
  <sheetFormatPr baseColWidth="10" defaultRowHeight="16" x14ac:dyDescent="0.2"/>
  <cols>
    <col min="1" max="1" width="0.83203125" customWidth="1"/>
    <col min="2" max="2" width="45.5" customWidth="1"/>
    <col min="3" max="8" width="17.6640625" customWidth="1"/>
    <col min="9" max="9" width="10.33203125" bestFit="1" customWidth="1"/>
    <col min="10" max="10" width="17.6640625" customWidth="1"/>
    <col min="11" max="11" width="17.1640625" customWidth="1"/>
    <col min="12" max="12" width="19.1640625" customWidth="1"/>
    <col min="13" max="13" width="14.33203125" customWidth="1"/>
    <col min="14" max="14" width="13.33203125" customWidth="1"/>
  </cols>
  <sheetData>
    <row r="1" spans="1:13" ht="21" x14ac:dyDescent="0.2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">
      <c r="B3" s="4" t="s">
        <v>3</v>
      </c>
      <c r="C3" s="5"/>
      <c r="D3" s="5"/>
    </row>
    <row r="4" spans="1:13" x14ac:dyDescent="0.2">
      <c r="B4" s="6" t="s">
        <v>12</v>
      </c>
      <c r="C4" s="11">
        <v>100</v>
      </c>
      <c r="D4" s="7"/>
    </row>
    <row r="5" spans="1:13" ht="15" customHeight="1" x14ac:dyDescent="0.2">
      <c r="B5" s="6" t="s">
        <v>0</v>
      </c>
      <c r="C5" s="8">
        <f>18/252</f>
        <v>7.1428571428571425E-2</v>
      </c>
      <c r="D5" s="7" t="s">
        <v>1</v>
      </c>
      <c r="E5" s="1"/>
      <c r="F5" s="1"/>
      <c r="G5" s="1"/>
      <c r="H5" s="1"/>
      <c r="I5" s="1"/>
      <c r="J5" s="1"/>
      <c r="K5" s="1"/>
      <c r="L5" s="1"/>
      <c r="M5" s="1"/>
    </row>
    <row r="6" spans="1:13" ht="15" customHeight="1" x14ac:dyDescent="0.2">
      <c r="B6" s="15"/>
      <c r="C6" s="16"/>
      <c r="D6" s="17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B7" s="4" t="s">
        <v>2</v>
      </c>
      <c r="C7" s="5"/>
      <c r="D7" s="5"/>
    </row>
    <row r="8" spans="1:13" ht="18" x14ac:dyDescent="0.25">
      <c r="B8" s="6" t="s">
        <v>11</v>
      </c>
      <c r="C8" s="12">
        <v>3950</v>
      </c>
      <c r="D8" s="7"/>
    </row>
    <row r="9" spans="1:13" x14ac:dyDescent="0.2">
      <c r="B9" s="6" t="s">
        <v>7</v>
      </c>
      <c r="C9" s="12">
        <f>40%*(C8*C4)</f>
        <v>158000</v>
      </c>
      <c r="D9" s="9"/>
    </row>
    <row r="11" spans="1:13" x14ac:dyDescent="0.2">
      <c r="B11" s="6" t="s">
        <v>16</v>
      </c>
      <c r="C11" s="18"/>
      <c r="D11" s="18"/>
      <c r="E11" s="18"/>
      <c r="F11" s="18"/>
      <c r="G11" s="18"/>
    </row>
    <row r="13" spans="1:13" ht="67.25" customHeight="1" x14ac:dyDescent="0.2">
      <c r="B13" s="13" t="s">
        <v>6</v>
      </c>
      <c r="C13" s="13" t="s">
        <v>4</v>
      </c>
      <c r="D13" s="13" t="s">
        <v>19</v>
      </c>
      <c r="E13" s="13" t="s">
        <v>10</v>
      </c>
      <c r="F13" s="13" t="s">
        <v>9</v>
      </c>
      <c r="G13" s="13" t="s">
        <v>8</v>
      </c>
    </row>
    <row r="14" spans="1:13" x14ac:dyDescent="0.2">
      <c r="B14" s="3">
        <v>0</v>
      </c>
      <c r="C14" s="19">
        <f>$C$8</f>
        <v>3950</v>
      </c>
      <c r="D14" s="19">
        <v>0</v>
      </c>
      <c r="E14" s="19">
        <v>0</v>
      </c>
      <c r="F14" s="10" t="str">
        <f>IF(E14&gt;0,"Yes","No")</f>
        <v>No</v>
      </c>
      <c r="G14" s="19">
        <f>$C$9</f>
        <v>158000</v>
      </c>
    </row>
    <row r="15" spans="1:13" x14ac:dyDescent="0.2">
      <c r="B15" s="3">
        <v>1</v>
      </c>
      <c r="C15" s="19">
        <v>3900</v>
      </c>
      <c r="D15" s="19">
        <f>(C15-C14)*$C$4</f>
        <v>-5000</v>
      </c>
      <c r="E15" s="19">
        <f>IF(G14+D15&lt;$C$9,$C$9-(G14+D15),0)</f>
        <v>5000</v>
      </c>
      <c r="F15" s="10" t="str">
        <f t="shared" ref="F15" si="0">IF(E15&gt;0,"Yes","No")</f>
        <v>Yes</v>
      </c>
      <c r="G15" s="19">
        <f>G14+D15+E15</f>
        <v>158000</v>
      </c>
    </row>
    <row r="16" spans="1:13" x14ac:dyDescent="0.2">
      <c r="B16" s="3">
        <v>2</v>
      </c>
      <c r="C16" s="19">
        <v>3790</v>
      </c>
      <c r="D16" s="19">
        <f>(C16-C15)*$C$4</f>
        <v>-11000</v>
      </c>
      <c r="E16" s="19">
        <f t="shared" ref="E16:E32" si="1">IF(G15+D16&lt;$C$9,$C$9-(G15+D16),0)</f>
        <v>11000</v>
      </c>
      <c r="F16" s="10" t="str">
        <f t="shared" ref="F16:F32" si="2">IF(E16&gt;0,"Yes","No")</f>
        <v>Yes</v>
      </c>
      <c r="G16" s="19">
        <f t="shared" ref="G16:G32" si="3">G15+D16+E16</f>
        <v>158000</v>
      </c>
    </row>
    <row r="17" spans="2:7" x14ac:dyDescent="0.2">
      <c r="B17" s="3">
        <v>3</v>
      </c>
      <c r="C17" s="19">
        <v>3620</v>
      </c>
      <c r="D17" s="19">
        <f t="shared" ref="D17:D32" si="4">(C17-C16)*$C$4</f>
        <v>-17000</v>
      </c>
      <c r="E17" s="19">
        <f t="shared" si="1"/>
        <v>17000</v>
      </c>
      <c r="F17" s="10" t="str">
        <f t="shared" si="2"/>
        <v>Yes</v>
      </c>
      <c r="G17" s="19">
        <f t="shared" si="3"/>
        <v>158000</v>
      </c>
    </row>
    <row r="18" spans="2:7" x14ac:dyDescent="0.2">
      <c r="B18" s="3">
        <v>4</v>
      </c>
      <c r="C18" s="19">
        <v>3580</v>
      </c>
      <c r="D18" s="19">
        <f t="shared" si="4"/>
        <v>-4000</v>
      </c>
      <c r="E18" s="19">
        <f t="shared" si="1"/>
        <v>4000</v>
      </c>
      <c r="F18" s="10" t="str">
        <f t="shared" si="2"/>
        <v>Yes</v>
      </c>
      <c r="G18" s="19">
        <f t="shared" si="3"/>
        <v>158000</v>
      </c>
    </row>
    <row r="19" spans="2:7" x14ac:dyDescent="0.2">
      <c r="B19" s="2">
        <v>5</v>
      </c>
      <c r="C19" s="19">
        <v>3580</v>
      </c>
      <c r="D19" s="20">
        <f t="shared" si="4"/>
        <v>0</v>
      </c>
      <c r="E19" s="19">
        <f t="shared" si="1"/>
        <v>0</v>
      </c>
      <c r="F19" s="10" t="str">
        <f t="shared" si="2"/>
        <v>No</v>
      </c>
      <c r="G19" s="19">
        <f t="shared" si="3"/>
        <v>158000</v>
      </c>
    </row>
    <row r="20" spans="2:7" x14ac:dyDescent="0.2">
      <c r="B20" s="3">
        <v>6</v>
      </c>
      <c r="C20" s="19">
        <v>3650</v>
      </c>
      <c r="D20" s="19">
        <f t="shared" si="4"/>
        <v>7000</v>
      </c>
      <c r="E20" s="19">
        <f t="shared" si="1"/>
        <v>0</v>
      </c>
      <c r="F20" s="10" t="str">
        <f t="shared" si="2"/>
        <v>No</v>
      </c>
      <c r="G20" s="19">
        <f t="shared" si="3"/>
        <v>165000</v>
      </c>
    </row>
    <row r="21" spans="2:7" x14ac:dyDescent="0.2">
      <c r="B21" s="3">
        <v>7</v>
      </c>
      <c r="C21" s="19">
        <v>3220</v>
      </c>
      <c r="D21" s="19">
        <f t="shared" si="4"/>
        <v>-43000</v>
      </c>
      <c r="E21" s="19">
        <f t="shared" si="1"/>
        <v>36000</v>
      </c>
      <c r="F21" s="10" t="str">
        <f t="shared" si="2"/>
        <v>Yes</v>
      </c>
      <c r="G21" s="19">
        <f t="shared" si="3"/>
        <v>158000</v>
      </c>
    </row>
    <row r="22" spans="2:7" x14ac:dyDescent="0.2">
      <c r="B22" s="3">
        <v>8</v>
      </c>
      <c r="C22" s="19">
        <v>3100</v>
      </c>
      <c r="D22" s="19">
        <f t="shared" si="4"/>
        <v>-12000</v>
      </c>
      <c r="E22" s="19">
        <f t="shared" si="1"/>
        <v>12000</v>
      </c>
      <c r="F22" s="10" t="str">
        <f t="shared" si="2"/>
        <v>Yes</v>
      </c>
      <c r="G22" s="19">
        <f t="shared" si="3"/>
        <v>158000</v>
      </c>
    </row>
    <row r="23" spans="2:7" x14ac:dyDescent="0.2">
      <c r="B23" s="3">
        <v>9</v>
      </c>
      <c r="C23" s="19">
        <v>3300</v>
      </c>
      <c r="D23" s="19">
        <f t="shared" si="4"/>
        <v>20000</v>
      </c>
      <c r="E23" s="19">
        <f t="shared" si="1"/>
        <v>0</v>
      </c>
      <c r="F23" s="10" t="str">
        <f t="shared" si="2"/>
        <v>No</v>
      </c>
      <c r="G23" s="19">
        <f t="shared" si="3"/>
        <v>178000</v>
      </c>
    </row>
    <row r="24" spans="2:7" x14ac:dyDescent="0.2">
      <c r="B24" s="3">
        <v>10</v>
      </c>
      <c r="C24" s="19">
        <v>3500</v>
      </c>
      <c r="D24" s="19">
        <f t="shared" si="4"/>
        <v>20000</v>
      </c>
      <c r="E24" s="19">
        <f t="shared" si="1"/>
        <v>0</v>
      </c>
      <c r="F24" s="10" t="str">
        <f t="shared" si="2"/>
        <v>No</v>
      </c>
      <c r="G24" s="19">
        <f t="shared" si="3"/>
        <v>198000</v>
      </c>
    </row>
    <row r="25" spans="2:7" x14ac:dyDescent="0.2">
      <c r="B25" s="2">
        <v>11</v>
      </c>
      <c r="C25" s="19">
        <v>3600</v>
      </c>
      <c r="D25" s="20">
        <f t="shared" si="4"/>
        <v>10000</v>
      </c>
      <c r="E25" s="19">
        <f t="shared" si="1"/>
        <v>0</v>
      </c>
      <c r="F25" s="10" t="str">
        <f t="shared" si="2"/>
        <v>No</v>
      </c>
      <c r="G25" s="19">
        <f t="shared" si="3"/>
        <v>208000</v>
      </c>
    </row>
    <row r="26" spans="2:7" x14ac:dyDescent="0.2">
      <c r="B26" s="3">
        <v>12</v>
      </c>
      <c r="C26" s="19">
        <v>3780</v>
      </c>
      <c r="D26" s="19">
        <f t="shared" si="4"/>
        <v>18000</v>
      </c>
      <c r="E26" s="19">
        <f t="shared" si="1"/>
        <v>0</v>
      </c>
      <c r="F26" s="10" t="str">
        <f t="shared" si="2"/>
        <v>No</v>
      </c>
      <c r="G26" s="19">
        <f t="shared" si="3"/>
        <v>226000</v>
      </c>
    </row>
    <row r="27" spans="2:7" x14ac:dyDescent="0.2">
      <c r="B27" s="3">
        <v>13</v>
      </c>
      <c r="C27" s="19">
        <v>3910</v>
      </c>
      <c r="D27" s="19">
        <f t="shared" si="4"/>
        <v>13000</v>
      </c>
      <c r="E27" s="19">
        <f t="shared" si="1"/>
        <v>0</v>
      </c>
      <c r="F27" s="10" t="str">
        <f t="shared" si="2"/>
        <v>No</v>
      </c>
      <c r="G27" s="19">
        <f t="shared" si="3"/>
        <v>239000</v>
      </c>
    </row>
    <row r="28" spans="2:7" x14ac:dyDescent="0.2">
      <c r="B28" s="3">
        <v>14</v>
      </c>
      <c r="C28" s="19">
        <v>4060</v>
      </c>
      <c r="D28" s="19">
        <f t="shared" si="4"/>
        <v>15000</v>
      </c>
      <c r="E28" s="19">
        <f t="shared" si="1"/>
        <v>0</v>
      </c>
      <c r="F28" s="10" t="str">
        <f t="shared" si="2"/>
        <v>No</v>
      </c>
      <c r="G28" s="19">
        <f t="shared" si="3"/>
        <v>254000</v>
      </c>
    </row>
    <row r="29" spans="2:7" x14ac:dyDescent="0.2">
      <c r="B29" s="3">
        <v>15</v>
      </c>
      <c r="C29" s="19">
        <v>4090</v>
      </c>
      <c r="D29" s="19">
        <f t="shared" si="4"/>
        <v>3000</v>
      </c>
      <c r="E29" s="19">
        <f t="shared" si="1"/>
        <v>0</v>
      </c>
      <c r="F29" s="10" t="str">
        <f t="shared" si="2"/>
        <v>No</v>
      </c>
      <c r="G29" s="19">
        <f t="shared" si="3"/>
        <v>257000</v>
      </c>
    </row>
    <row r="30" spans="2:7" x14ac:dyDescent="0.2">
      <c r="B30" s="3">
        <v>16</v>
      </c>
      <c r="C30" s="19">
        <v>4200</v>
      </c>
      <c r="D30" s="19">
        <f t="shared" si="4"/>
        <v>11000</v>
      </c>
      <c r="E30" s="19">
        <f t="shared" si="1"/>
        <v>0</v>
      </c>
      <c r="F30" s="10" t="str">
        <f t="shared" si="2"/>
        <v>No</v>
      </c>
      <c r="G30" s="19">
        <f t="shared" si="3"/>
        <v>268000</v>
      </c>
    </row>
    <row r="31" spans="2:7" x14ac:dyDescent="0.2">
      <c r="B31" s="2">
        <v>17</v>
      </c>
      <c r="C31" s="19">
        <v>4250</v>
      </c>
      <c r="D31" s="20">
        <f t="shared" si="4"/>
        <v>5000</v>
      </c>
      <c r="E31" s="19">
        <f t="shared" si="1"/>
        <v>0</v>
      </c>
      <c r="F31" s="10" t="str">
        <f t="shared" si="2"/>
        <v>No</v>
      </c>
      <c r="G31" s="19">
        <f t="shared" si="3"/>
        <v>273000</v>
      </c>
    </row>
    <row r="32" spans="2:7" x14ac:dyDescent="0.2">
      <c r="B32" s="3">
        <v>18</v>
      </c>
      <c r="C32" s="19">
        <v>4050</v>
      </c>
      <c r="D32" s="19">
        <f t="shared" si="4"/>
        <v>-20000</v>
      </c>
      <c r="E32" s="19">
        <f t="shared" si="1"/>
        <v>0</v>
      </c>
      <c r="F32" s="10" t="str">
        <f t="shared" si="2"/>
        <v>No</v>
      </c>
      <c r="G32" s="19">
        <f t="shared" si="3"/>
        <v>253000</v>
      </c>
    </row>
    <row r="34" spans="2:7" x14ac:dyDescent="0.2">
      <c r="D34" s="22" t="s">
        <v>13</v>
      </c>
      <c r="E34" s="21">
        <f>SUM(E13:E31)</f>
        <v>85000</v>
      </c>
    </row>
    <row r="35" spans="2:7" x14ac:dyDescent="0.2">
      <c r="D35" s="22"/>
    </row>
    <row r="36" spans="2:7" x14ac:dyDescent="0.2">
      <c r="D36" s="22" t="s">
        <v>15</v>
      </c>
      <c r="E36" s="21">
        <f>G32-C9</f>
        <v>95000</v>
      </c>
    </row>
    <row r="38" spans="2:7" x14ac:dyDescent="0.2">
      <c r="C38" t="s">
        <v>14</v>
      </c>
      <c r="D38" s="22" t="s">
        <v>14</v>
      </c>
      <c r="E38" s="21">
        <f>(C32-$C$8)*$C$4</f>
        <v>10000</v>
      </c>
    </row>
    <row r="39" spans="2:7" x14ac:dyDescent="0.2">
      <c r="D39" s="22"/>
      <c r="E39" s="21"/>
    </row>
    <row r="40" spans="2:7" x14ac:dyDescent="0.2">
      <c r="D40" s="22"/>
      <c r="E40" s="21"/>
    </row>
    <row r="42" spans="2:7" x14ac:dyDescent="0.2">
      <c r="B42" s="6" t="s">
        <v>17</v>
      </c>
      <c r="C42" s="18"/>
      <c r="D42" s="18"/>
      <c r="E42" s="18"/>
      <c r="F42" s="18"/>
      <c r="G42" s="18"/>
    </row>
    <row r="44" spans="2:7" ht="51" x14ac:dyDescent="0.2">
      <c r="B44" s="13" t="s">
        <v>6</v>
      </c>
      <c r="C44" s="13" t="s">
        <v>4</v>
      </c>
      <c r="D44" s="13" t="s">
        <v>5</v>
      </c>
      <c r="E44" s="13" t="s">
        <v>10</v>
      </c>
      <c r="F44" s="13" t="s">
        <v>9</v>
      </c>
      <c r="G44" s="13" t="s">
        <v>8</v>
      </c>
    </row>
    <row r="45" spans="2:7" x14ac:dyDescent="0.2">
      <c r="B45" s="3">
        <v>0</v>
      </c>
      <c r="C45" s="19">
        <f>$C$8</f>
        <v>3950</v>
      </c>
      <c r="D45" s="19">
        <v>0</v>
      </c>
      <c r="E45" s="19">
        <v>0</v>
      </c>
      <c r="F45" s="10" t="str">
        <f>IF(E45&gt;0,"Yes","No")</f>
        <v>No</v>
      </c>
      <c r="G45" s="19">
        <f>$C$9</f>
        <v>158000</v>
      </c>
    </row>
    <row r="46" spans="2:7" x14ac:dyDescent="0.2">
      <c r="B46" s="3">
        <v>1</v>
      </c>
      <c r="C46" s="19">
        <v>3900</v>
      </c>
      <c r="D46" s="19">
        <f>-(C46-C45)*$C$4</f>
        <v>5000</v>
      </c>
      <c r="E46" s="19">
        <f>IF(G45+D46&lt;$C$9,$C$9-(G45+D46),0)</f>
        <v>0</v>
      </c>
      <c r="F46" s="10" t="str">
        <f t="shared" ref="F46:F63" si="5">IF(E46&gt;0,"Yes","No")</f>
        <v>No</v>
      </c>
      <c r="G46" s="19">
        <f>G45+D46+E46</f>
        <v>163000</v>
      </c>
    </row>
    <row r="47" spans="2:7" x14ac:dyDescent="0.2">
      <c r="B47" s="3">
        <v>2</v>
      </c>
      <c r="C47" s="19">
        <v>3790</v>
      </c>
      <c r="D47" s="19">
        <f t="shared" ref="D47:D63" si="6">-(C47-C46)*$C$4</f>
        <v>11000</v>
      </c>
      <c r="E47" s="19">
        <f t="shared" ref="E47:E63" si="7">IF(G46+D47&lt;$C$9,$C$9-(G46+D47),0)</f>
        <v>0</v>
      </c>
      <c r="F47" s="10" t="str">
        <f t="shared" si="5"/>
        <v>No</v>
      </c>
      <c r="G47" s="19">
        <f t="shared" ref="G47:G63" si="8">G46+D47+E47</f>
        <v>174000</v>
      </c>
    </row>
    <row r="48" spans="2:7" x14ac:dyDescent="0.2">
      <c r="B48" s="3">
        <v>3</v>
      </c>
      <c r="C48" s="19">
        <v>3620</v>
      </c>
      <c r="D48" s="19">
        <f t="shared" si="6"/>
        <v>17000</v>
      </c>
      <c r="E48" s="19">
        <f t="shared" si="7"/>
        <v>0</v>
      </c>
      <c r="F48" s="10" t="str">
        <f t="shared" si="5"/>
        <v>No</v>
      </c>
      <c r="G48" s="19">
        <f t="shared" si="8"/>
        <v>191000</v>
      </c>
    </row>
    <row r="49" spans="2:7" x14ac:dyDescent="0.2">
      <c r="B49" s="3">
        <v>4</v>
      </c>
      <c r="C49" s="19">
        <v>3580</v>
      </c>
      <c r="D49" s="19">
        <f t="shared" si="6"/>
        <v>4000</v>
      </c>
      <c r="E49" s="19">
        <f t="shared" si="7"/>
        <v>0</v>
      </c>
      <c r="F49" s="10" t="str">
        <f t="shared" si="5"/>
        <v>No</v>
      </c>
      <c r="G49" s="19">
        <f t="shared" si="8"/>
        <v>195000</v>
      </c>
    </row>
    <row r="50" spans="2:7" x14ac:dyDescent="0.2">
      <c r="B50" s="2">
        <v>5</v>
      </c>
      <c r="C50" s="19">
        <v>3580</v>
      </c>
      <c r="D50" s="19">
        <f t="shared" si="6"/>
        <v>0</v>
      </c>
      <c r="E50" s="19">
        <f t="shared" si="7"/>
        <v>0</v>
      </c>
      <c r="F50" s="10" t="str">
        <f t="shared" si="5"/>
        <v>No</v>
      </c>
      <c r="G50" s="19">
        <f t="shared" si="8"/>
        <v>195000</v>
      </c>
    </row>
    <row r="51" spans="2:7" x14ac:dyDescent="0.2">
      <c r="B51" s="3">
        <v>6</v>
      </c>
      <c r="C51" s="19">
        <v>3650</v>
      </c>
      <c r="D51" s="19">
        <f t="shared" si="6"/>
        <v>-7000</v>
      </c>
      <c r="E51" s="19">
        <f t="shared" si="7"/>
        <v>0</v>
      </c>
      <c r="F51" s="10" t="str">
        <f t="shared" si="5"/>
        <v>No</v>
      </c>
      <c r="G51" s="19">
        <f t="shared" si="8"/>
        <v>188000</v>
      </c>
    </row>
    <row r="52" spans="2:7" x14ac:dyDescent="0.2">
      <c r="B52" s="3">
        <v>7</v>
      </c>
      <c r="C52" s="19">
        <v>3220</v>
      </c>
      <c r="D52" s="19">
        <f t="shared" si="6"/>
        <v>43000</v>
      </c>
      <c r="E52" s="19">
        <f t="shared" si="7"/>
        <v>0</v>
      </c>
      <c r="F52" s="10" t="str">
        <f t="shared" si="5"/>
        <v>No</v>
      </c>
      <c r="G52" s="19">
        <f t="shared" si="8"/>
        <v>231000</v>
      </c>
    </row>
    <row r="53" spans="2:7" x14ac:dyDescent="0.2">
      <c r="B53" s="3">
        <v>8</v>
      </c>
      <c r="C53" s="19">
        <v>3100</v>
      </c>
      <c r="D53" s="19">
        <f t="shared" si="6"/>
        <v>12000</v>
      </c>
      <c r="E53" s="19">
        <f t="shared" si="7"/>
        <v>0</v>
      </c>
      <c r="F53" s="10" t="str">
        <f t="shared" si="5"/>
        <v>No</v>
      </c>
      <c r="G53" s="19">
        <f t="shared" si="8"/>
        <v>243000</v>
      </c>
    </row>
    <row r="54" spans="2:7" x14ac:dyDescent="0.2">
      <c r="B54" s="3">
        <v>9</v>
      </c>
      <c r="C54" s="19">
        <v>3300</v>
      </c>
      <c r="D54" s="19">
        <f t="shared" si="6"/>
        <v>-20000</v>
      </c>
      <c r="E54" s="19">
        <f t="shared" si="7"/>
        <v>0</v>
      </c>
      <c r="F54" s="10" t="str">
        <f t="shared" si="5"/>
        <v>No</v>
      </c>
      <c r="G54" s="19">
        <f t="shared" si="8"/>
        <v>223000</v>
      </c>
    </row>
    <row r="55" spans="2:7" x14ac:dyDescent="0.2">
      <c r="B55" s="3">
        <v>10</v>
      </c>
      <c r="C55" s="19">
        <v>3500</v>
      </c>
      <c r="D55" s="19">
        <f t="shared" si="6"/>
        <v>-20000</v>
      </c>
      <c r="E55" s="19">
        <f t="shared" si="7"/>
        <v>0</v>
      </c>
      <c r="F55" s="10" t="str">
        <f t="shared" si="5"/>
        <v>No</v>
      </c>
      <c r="G55" s="19">
        <f t="shared" si="8"/>
        <v>203000</v>
      </c>
    </row>
    <row r="56" spans="2:7" x14ac:dyDescent="0.2">
      <c r="B56" s="2">
        <v>11</v>
      </c>
      <c r="C56" s="19">
        <v>3600</v>
      </c>
      <c r="D56" s="19">
        <f t="shared" si="6"/>
        <v>-10000</v>
      </c>
      <c r="E56" s="19">
        <f t="shared" si="7"/>
        <v>0</v>
      </c>
      <c r="F56" s="10" t="str">
        <f t="shared" si="5"/>
        <v>No</v>
      </c>
      <c r="G56" s="19">
        <f t="shared" si="8"/>
        <v>193000</v>
      </c>
    </row>
    <row r="57" spans="2:7" x14ac:dyDescent="0.2">
      <c r="B57" s="3">
        <v>12</v>
      </c>
      <c r="C57" s="19">
        <v>3780</v>
      </c>
      <c r="D57" s="19">
        <f t="shared" si="6"/>
        <v>-18000</v>
      </c>
      <c r="E57" s="19">
        <f t="shared" si="7"/>
        <v>0</v>
      </c>
      <c r="F57" s="10" t="str">
        <f t="shared" si="5"/>
        <v>No</v>
      </c>
      <c r="G57" s="19">
        <f t="shared" si="8"/>
        <v>175000</v>
      </c>
    </row>
    <row r="58" spans="2:7" x14ac:dyDescent="0.2">
      <c r="B58" s="3">
        <v>13</v>
      </c>
      <c r="C58" s="19">
        <v>3910</v>
      </c>
      <c r="D58" s="19">
        <f t="shared" si="6"/>
        <v>-13000</v>
      </c>
      <c r="E58" s="19">
        <f t="shared" si="7"/>
        <v>0</v>
      </c>
      <c r="F58" s="10" t="str">
        <f t="shared" si="5"/>
        <v>No</v>
      </c>
      <c r="G58" s="19">
        <f t="shared" si="8"/>
        <v>162000</v>
      </c>
    </row>
    <row r="59" spans="2:7" x14ac:dyDescent="0.2">
      <c r="B59" s="3">
        <v>14</v>
      </c>
      <c r="C59" s="19">
        <v>4060</v>
      </c>
      <c r="D59" s="19">
        <f t="shared" si="6"/>
        <v>-15000</v>
      </c>
      <c r="E59" s="19">
        <f t="shared" si="7"/>
        <v>11000</v>
      </c>
      <c r="F59" s="10" t="str">
        <f t="shared" si="5"/>
        <v>Yes</v>
      </c>
      <c r="G59" s="19">
        <f t="shared" si="8"/>
        <v>158000</v>
      </c>
    </row>
    <row r="60" spans="2:7" x14ac:dyDescent="0.2">
      <c r="B60" s="3">
        <v>15</v>
      </c>
      <c r="C60" s="19">
        <v>4090</v>
      </c>
      <c r="D60" s="19">
        <f t="shared" si="6"/>
        <v>-3000</v>
      </c>
      <c r="E60" s="19">
        <f t="shared" si="7"/>
        <v>3000</v>
      </c>
      <c r="F60" s="10" t="str">
        <f t="shared" si="5"/>
        <v>Yes</v>
      </c>
      <c r="G60" s="19">
        <f t="shared" si="8"/>
        <v>158000</v>
      </c>
    </row>
    <row r="61" spans="2:7" x14ac:dyDescent="0.2">
      <c r="B61" s="3">
        <v>16</v>
      </c>
      <c r="C61" s="19">
        <v>4200</v>
      </c>
      <c r="D61" s="19">
        <f t="shared" si="6"/>
        <v>-11000</v>
      </c>
      <c r="E61" s="19">
        <f t="shared" si="7"/>
        <v>11000</v>
      </c>
      <c r="F61" s="10" t="str">
        <f t="shared" si="5"/>
        <v>Yes</v>
      </c>
      <c r="G61" s="19">
        <f t="shared" si="8"/>
        <v>158000</v>
      </c>
    </row>
    <row r="62" spans="2:7" x14ac:dyDescent="0.2">
      <c r="B62" s="2">
        <v>17</v>
      </c>
      <c r="C62" s="19">
        <v>4250</v>
      </c>
      <c r="D62" s="19">
        <f t="shared" si="6"/>
        <v>-5000</v>
      </c>
      <c r="E62" s="19">
        <f t="shared" si="7"/>
        <v>5000</v>
      </c>
      <c r="F62" s="10" t="str">
        <f t="shared" si="5"/>
        <v>Yes</v>
      </c>
      <c r="G62" s="19">
        <f t="shared" si="8"/>
        <v>158000</v>
      </c>
    </row>
    <row r="63" spans="2:7" x14ac:dyDescent="0.2">
      <c r="B63" s="3">
        <v>18</v>
      </c>
      <c r="C63" s="19">
        <v>4050</v>
      </c>
      <c r="D63" s="19">
        <f t="shared" si="6"/>
        <v>20000</v>
      </c>
      <c r="E63" s="19">
        <f t="shared" si="7"/>
        <v>0</v>
      </c>
      <c r="F63" s="10" t="str">
        <f t="shared" si="5"/>
        <v>No</v>
      </c>
      <c r="G63" s="19">
        <f t="shared" si="8"/>
        <v>178000</v>
      </c>
    </row>
    <row r="66" spans="4:5" x14ac:dyDescent="0.2">
      <c r="D66" s="22" t="s">
        <v>13</v>
      </c>
      <c r="E66" s="21">
        <f>SUM(E45:E63)</f>
        <v>30000</v>
      </c>
    </row>
    <row r="67" spans="4:5" x14ac:dyDescent="0.2">
      <c r="D67" s="22"/>
    </row>
    <row r="68" spans="4:5" x14ac:dyDescent="0.2">
      <c r="D68" s="22" t="s">
        <v>15</v>
      </c>
      <c r="E68" s="21">
        <f>G63-C9</f>
        <v>20000</v>
      </c>
    </row>
    <row r="70" spans="4:5" x14ac:dyDescent="0.2">
      <c r="D70" s="22" t="s">
        <v>14</v>
      </c>
      <c r="E70" s="21">
        <f>-(C63-$C$8)*$C$4</f>
        <v>-10000</v>
      </c>
    </row>
  </sheetData>
  <mergeCells count="1">
    <mergeCell ref="A1:M1"/>
  </mergeCells>
  <conditionalFormatting sqref="G14:G32">
    <cfRule type="containsText" dxfId="4" priority="5" operator="containsText" text="Yes">
      <formula>NOT(ISERROR(SEARCH("Yes",G14)))</formula>
    </cfRule>
  </conditionalFormatting>
  <conditionalFormatting sqref="F14:F32">
    <cfRule type="containsText" dxfId="3" priority="4" operator="containsText" text="Yes">
      <formula>NOT(ISERROR(SEARCH("Yes",F14)))</formula>
    </cfRule>
  </conditionalFormatting>
  <conditionalFormatting sqref="G46:G63">
    <cfRule type="containsText" dxfId="2" priority="3" operator="containsText" text="Yes">
      <formula>NOT(ISERROR(SEARCH("Yes",G46)))</formula>
    </cfRule>
  </conditionalFormatting>
  <conditionalFormatting sqref="F45:F63">
    <cfRule type="containsText" dxfId="1" priority="2" operator="containsText" text="Yes">
      <formula>NOT(ISERROR(SEARCH("Yes",F45)))</formula>
    </cfRule>
  </conditionalFormatting>
  <conditionalFormatting sqref="G45">
    <cfRule type="containsText" dxfId="0" priority="1" operator="containsText" text="Yes">
      <formula>NOT(ISERROR(SEARCH("Yes",G45)))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Initial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akshit gupta</cp:lastModifiedBy>
  <dcterms:created xsi:type="dcterms:W3CDTF">2022-01-02T19:33:01Z</dcterms:created>
  <dcterms:modified xsi:type="dcterms:W3CDTF">2022-08-15T18:55:03Z</dcterms:modified>
</cp:coreProperties>
</file>