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8_{6E9B2EE4-422B-464A-9F6F-D871A0943253}" xr6:coauthVersionLast="47" xr6:coauthVersionMax="47" xr10:uidLastSave="{00000000-0000-0000-0000-000000000000}"/>
  <bookViews>
    <workbookView xWindow="0" yWindow="500" windowWidth="23260" windowHeight="12580" xr2:uid="{BF503348-E556-4464-ABDF-2D8A61A643EF}"/>
  </bookViews>
  <sheets>
    <sheet name="Analysis" sheetId="1" r:id="rId1"/>
    <sheet name="Regression HF and S&amp;P500 graph" sheetId="6" r:id="rId2"/>
    <sheet name="Performance graph" sheetId="5" r:id="rId3"/>
    <sheet name="S&amp;P500 index data" sheetId="4" r:id="rId4"/>
    <sheet name="Twitter data" sheetId="2" r:id="rId5"/>
    <sheet name="Pfizer data" sheetId="3" r:id="rId6"/>
  </sheets>
  <definedNames>
    <definedName name="_xlnm._FilterDatabase" localSheetId="5" hidden="1">'Pfizer data'!$A$3:$B$3</definedName>
    <definedName name="_xlnm._FilterDatabase" localSheetId="3" hidden="1">'S&amp;P500 index data'!$A$3:$B$3</definedName>
    <definedName name="_xlnm._FilterDatabase" localSheetId="4" hidden="1">'Twitter data'!$A$3:$B$3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32" i="1" a="1"/>
  <c r="C32" i="1" s="1"/>
  <c r="B32" i="1" a="1"/>
  <c r="B32" i="1" s="1"/>
  <c r="E32" i="1" a="1"/>
  <c r="E32" i="1" s="1"/>
  <c r="D32" i="1" a="1"/>
  <c r="D27" i="1"/>
  <c r="D21" i="1"/>
  <c r="D20" i="1"/>
  <c r="D8" i="1"/>
  <c r="D9" i="1"/>
  <c r="D7" i="1"/>
  <c r="E21" i="1"/>
  <c r="D15" i="1"/>
  <c r="D13" i="1"/>
  <c r="D14" i="1"/>
  <c r="D22" i="1"/>
  <c r="E28" i="1"/>
  <c r="D28" i="1"/>
  <c r="D32" i="1" l="1"/>
  <c r="F50" i="1"/>
  <c r="F65" i="1"/>
  <c r="F45" i="1"/>
  <c r="F61" i="1"/>
  <c r="H39" i="1"/>
  <c r="H55" i="1"/>
  <c r="F34" i="1"/>
  <c r="H67" i="1"/>
  <c r="H63" i="1"/>
  <c r="F58" i="1"/>
  <c r="F53" i="1"/>
  <c r="H47" i="1"/>
  <c r="F42" i="1"/>
  <c r="F37" i="1"/>
  <c r="F66" i="1"/>
  <c r="F62" i="1"/>
  <c r="F57" i="1"/>
  <c r="H51" i="1"/>
  <c r="F46" i="1"/>
  <c r="F41" i="1"/>
  <c r="H35" i="1"/>
  <c r="F64" i="1"/>
  <c r="H59" i="1"/>
  <c r="F54" i="1"/>
  <c r="F49" i="1"/>
  <c r="H43" i="1"/>
  <c r="F38" i="1"/>
  <c r="G54" i="1"/>
  <c r="I54" i="1" s="1"/>
  <c r="G46" i="1"/>
  <c r="G38" i="1"/>
  <c r="G34" i="1"/>
  <c r="I34" i="1" s="1"/>
  <c r="G67" i="1"/>
  <c r="H64" i="1"/>
  <c r="G63" i="1"/>
  <c r="H60" i="1"/>
  <c r="G59" i="1"/>
  <c r="H56" i="1"/>
  <c r="G55" i="1"/>
  <c r="H52" i="1"/>
  <c r="G51" i="1"/>
  <c r="H48" i="1"/>
  <c r="G47" i="1"/>
  <c r="H44" i="1"/>
  <c r="G43" i="1"/>
  <c r="H40" i="1"/>
  <c r="G39" i="1"/>
  <c r="H36" i="1"/>
  <c r="G35" i="1"/>
  <c r="H33" i="1"/>
  <c r="F67" i="1"/>
  <c r="H65" i="1"/>
  <c r="G64" i="1"/>
  <c r="F63" i="1"/>
  <c r="H61" i="1"/>
  <c r="G60" i="1"/>
  <c r="F59" i="1"/>
  <c r="H57" i="1"/>
  <c r="G56" i="1"/>
  <c r="F55" i="1"/>
  <c r="H53" i="1"/>
  <c r="G52" i="1"/>
  <c r="F51" i="1"/>
  <c r="H49" i="1"/>
  <c r="G48" i="1"/>
  <c r="F47" i="1"/>
  <c r="H45" i="1"/>
  <c r="G44" i="1"/>
  <c r="F43" i="1"/>
  <c r="H41" i="1"/>
  <c r="G40" i="1"/>
  <c r="F39" i="1"/>
  <c r="H37" i="1"/>
  <c r="G36" i="1"/>
  <c r="F35" i="1"/>
  <c r="G66" i="1"/>
  <c r="I66" i="1" s="1"/>
  <c r="G62" i="1"/>
  <c r="I62" i="1" s="1"/>
  <c r="G50" i="1"/>
  <c r="I50" i="1" s="1"/>
  <c r="G42" i="1"/>
  <c r="G33" i="1"/>
  <c r="H66" i="1"/>
  <c r="G65" i="1"/>
  <c r="H62" i="1"/>
  <c r="G61" i="1"/>
  <c r="F60" i="1"/>
  <c r="H58" i="1"/>
  <c r="G57" i="1"/>
  <c r="F56" i="1"/>
  <c r="H54" i="1"/>
  <c r="G53" i="1"/>
  <c r="F52" i="1"/>
  <c r="H50" i="1"/>
  <c r="G49" i="1"/>
  <c r="F48" i="1"/>
  <c r="H46" i="1"/>
  <c r="G45" i="1"/>
  <c r="I45" i="1" s="1"/>
  <c r="F44" i="1"/>
  <c r="H42" i="1"/>
  <c r="G41" i="1"/>
  <c r="F40" i="1"/>
  <c r="H38" i="1"/>
  <c r="G37" i="1"/>
  <c r="F36" i="1"/>
  <c r="H34" i="1"/>
  <c r="G58" i="1"/>
  <c r="F33" i="1"/>
  <c r="I61" i="1" l="1"/>
  <c r="I57" i="1"/>
  <c r="I42" i="1"/>
  <c r="I47" i="1"/>
  <c r="I63" i="1"/>
  <c r="C9" i="1"/>
  <c r="I41" i="1"/>
  <c r="I40" i="1"/>
  <c r="I56" i="1"/>
  <c r="I39" i="1"/>
  <c r="I55" i="1"/>
  <c r="I38" i="1"/>
  <c r="I53" i="1"/>
  <c r="I46" i="1"/>
  <c r="I58" i="1"/>
  <c r="I65" i="1"/>
  <c r="I36" i="1"/>
  <c r="I49" i="1"/>
  <c r="I48" i="1"/>
  <c r="I64" i="1"/>
  <c r="I35" i="1"/>
  <c r="I43" i="1"/>
  <c r="I51" i="1"/>
  <c r="I59" i="1"/>
  <c r="I67" i="1"/>
  <c r="I37" i="1"/>
  <c r="I52" i="1"/>
  <c r="I33" i="1"/>
  <c r="C15" i="1"/>
  <c r="I44" i="1"/>
  <c r="I60" i="1"/>
  <c r="C14" i="1"/>
  <c r="C8" i="1"/>
  <c r="C13" i="1"/>
  <c r="C7" i="1"/>
  <c r="C21" i="1" l="1"/>
  <c r="C20" i="1"/>
  <c r="C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<sst xmlns="http://schemas.openxmlformats.org/spreadsheetml/2006/main" count="38" uniqueCount="25">
  <si>
    <t>Date</t>
  </si>
  <si>
    <t>Hedge fund return</t>
  </si>
  <si>
    <t>Volatility</t>
  </si>
  <si>
    <t>Average return</t>
  </si>
  <si>
    <t>Characteristics of assets</t>
  </si>
  <si>
    <t>Illustration of the long-short strategy used by hedge funds</t>
  </si>
  <si>
    <t>Last Price</t>
  </si>
  <si>
    <t>Pfizer stock price</t>
  </si>
  <si>
    <t>Price of Pfizer</t>
  </si>
  <si>
    <t>S&amp;P500 Index</t>
  </si>
  <si>
    <t>S&amp;P500 Index price</t>
  </si>
  <si>
    <t>P/E</t>
  </si>
  <si>
    <t>Asset B: Pfizer</t>
  </si>
  <si>
    <t>Average volatility</t>
  </si>
  <si>
    <t>over-valued : short</t>
  </si>
  <si>
    <t>under-valued: long</t>
  </si>
  <si>
    <t>Price of Twitter</t>
  </si>
  <si>
    <t>Twitter stock price</t>
  </si>
  <si>
    <t>Asset A: Twitter</t>
  </si>
  <si>
    <t>Return on Twitter</t>
  </si>
  <si>
    <t>Return on Pfizer</t>
  </si>
  <si>
    <t>S&amp;P500 return</t>
  </si>
  <si>
    <t xml:space="preserve">Correlation with the S&amp;P500 Index </t>
  </si>
  <si>
    <t>Characteristics of the S&amp;P500 index (market index)</t>
  </si>
  <si>
    <t>Characteristics of the hedge fund: long Pfizer and sort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</si>
</sst>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eetMetadata" Target="metadata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464238420338E-2"/>
          <c:y val="5.0925925925925923E-2"/>
          <c:w val="0.8629716128479461"/>
          <c:h val="0.828900242683232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Analysis!$I$31</c:f>
              <c:strCache>
                <c:ptCount val="1"/>
                <c:pt idx="0">
                  <c:v>Hedge fund return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4.836792345173424E-2"/>
                  <c:y val="-8.55230878803466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Analysis!$H$32:$H$67</c:f>
              <c:numCache>
                <c:formatCode>0.00%</c:formatCode>
                <c:ptCount val="36"/>
                <c:pt idx="1">
                  <c:v>-1.6877289295676778E-2</c:v>
                </c:pt>
                <c:pt idx="2">
                  <c:v>-3.4175405039739148E-3</c:v>
                </c:pt>
                <c:pt idx="3">
                  <c:v>1.1174658040455254E-2</c:v>
                </c:pt>
                <c:pt idx="4">
                  <c:v>-1.2144137417661627E-2</c:v>
                </c:pt>
                <c:pt idx="5">
                  <c:v>-2.0489050878880199E-4</c:v>
                </c:pt>
                <c:pt idx="6">
                  <c:v>1.6057599693967584E-2</c:v>
                </c:pt>
                <c:pt idx="7">
                  <c:v>-6.1852759058855789E-4</c:v>
                </c:pt>
                <c:pt idx="8">
                  <c:v>-1.475294038502506E-2</c:v>
                </c:pt>
                <c:pt idx="9">
                  <c:v>-2.773997077607282E-2</c:v>
                </c:pt>
                <c:pt idx="10">
                  <c:v>5.6978589721381478E-3</c:v>
                </c:pt>
                <c:pt idx="11">
                  <c:v>-2.8146327383778869E-2</c:v>
                </c:pt>
                <c:pt idx="12">
                  <c:v>2.0981030848821192E-3</c:v>
                </c:pt>
                <c:pt idx="13">
                  <c:v>2.474689050564538E-2</c:v>
                </c:pt>
                <c:pt idx="14">
                  <c:v>-3.6284548104956182E-2</c:v>
                </c:pt>
                <c:pt idx="15">
                  <c:v>5.6753139573999523E-3</c:v>
                </c:pt>
                <c:pt idx="16">
                  <c:v>4.8371027439124692E-3</c:v>
                </c:pt>
                <c:pt idx="17">
                  <c:v>2.9862434977535601E-2</c:v>
                </c:pt>
                <c:pt idx="18">
                  <c:v>-3.5649753381843063E-2</c:v>
                </c:pt>
                <c:pt idx="19">
                  <c:v>-5.6741590645473794E-3</c:v>
                </c:pt>
                <c:pt idx="20">
                  <c:v>-3.2037134944001844E-2</c:v>
                </c:pt>
                <c:pt idx="21">
                  <c:v>2.4578827632515399E-3</c:v>
                </c:pt>
                <c:pt idx="22">
                  <c:v>-1.6463178415666024E-2</c:v>
                </c:pt>
                <c:pt idx="23">
                  <c:v>-1.2960017076728558E-3</c:v>
                </c:pt>
                <c:pt idx="24">
                  <c:v>2.386974310955492E-2</c:v>
                </c:pt>
                <c:pt idx="25">
                  <c:v>-3.9464299471405617E-3</c:v>
                </c:pt>
                <c:pt idx="26">
                  <c:v>2.0169610355263545E-2</c:v>
                </c:pt>
                <c:pt idx="27">
                  <c:v>-4.0395221150201222E-2</c:v>
                </c:pt>
                <c:pt idx="28">
                  <c:v>-5.8338090771927753E-3</c:v>
                </c:pt>
                <c:pt idx="29">
                  <c:v>1.4612424662696633E-4</c:v>
                </c:pt>
                <c:pt idx="30">
                  <c:v>1.8555067976295359E-2</c:v>
                </c:pt>
                <c:pt idx="31">
                  <c:v>-8.1207927021075266E-3</c:v>
                </c:pt>
                <c:pt idx="32">
                  <c:v>9.4507646873762674E-3</c:v>
                </c:pt>
                <c:pt idx="33">
                  <c:v>1.988322907058282E-2</c:v>
                </c:pt>
                <c:pt idx="34">
                  <c:v>2.4742227391912897E-2</c:v>
                </c:pt>
                <c:pt idx="35">
                  <c:v>-6.2742891223209751E-3</c:v>
                </c:pt>
              </c:numCache>
            </c:numRef>
          </c:xVal>
          <c:yVal>
            <c:numRef>
              <c:f>Analysis!$I$32:$I$67</c:f>
              <c:numCache>
                <c:formatCode>0.00%</c:formatCode>
                <c:ptCount val="36"/>
                <c:pt idx="1">
                  <c:v>-3.9348144258728679E-2</c:v>
                </c:pt>
                <c:pt idx="2">
                  <c:v>3.8613441289580441E-2</c:v>
                </c:pt>
                <c:pt idx="3">
                  <c:v>-3.0988648170147903E-2</c:v>
                </c:pt>
                <c:pt idx="4">
                  <c:v>1.7170540964045911E-2</c:v>
                </c:pt>
                <c:pt idx="5">
                  <c:v>-9.8852374894431216E-2</c:v>
                </c:pt>
                <c:pt idx="6">
                  <c:v>1.5243616939953464E-2</c:v>
                </c:pt>
                <c:pt idx="7">
                  <c:v>-2.0700866827428333E-2</c:v>
                </c:pt>
                <c:pt idx="8">
                  <c:v>-2.0569801060094983E-2</c:v>
                </c:pt>
                <c:pt idx="9">
                  <c:v>-5.9250019938594245E-2</c:v>
                </c:pt>
                <c:pt idx="10">
                  <c:v>-3.9574294854834324E-2</c:v>
                </c:pt>
                <c:pt idx="11">
                  <c:v>4.0705887466585544E-2</c:v>
                </c:pt>
                <c:pt idx="12">
                  <c:v>3.5414907498547588E-2</c:v>
                </c:pt>
                <c:pt idx="13">
                  <c:v>5.8176696453136056E-3</c:v>
                </c:pt>
                <c:pt idx="14">
                  <c:v>-2.6676585450276513E-2</c:v>
                </c:pt>
                <c:pt idx="15">
                  <c:v>-1.7324687161622165E-2</c:v>
                </c:pt>
                <c:pt idx="16">
                  <c:v>2.5146967223922068E-2</c:v>
                </c:pt>
                <c:pt idx="17">
                  <c:v>3.6187278632204833E-3</c:v>
                </c:pt>
                <c:pt idx="18">
                  <c:v>-5.0863852180969782E-2</c:v>
                </c:pt>
                <c:pt idx="19">
                  <c:v>2.3297439037485268E-2</c:v>
                </c:pt>
                <c:pt idx="20">
                  <c:v>2.8791184313108786E-2</c:v>
                </c:pt>
                <c:pt idx="21">
                  <c:v>3.2070825194240871E-2</c:v>
                </c:pt>
                <c:pt idx="22">
                  <c:v>2.3948421166315348E-2</c:v>
                </c:pt>
                <c:pt idx="23">
                  <c:v>4.0922747313088759E-2</c:v>
                </c:pt>
                <c:pt idx="24">
                  <c:v>8.7389700178888696E-2</c:v>
                </c:pt>
                <c:pt idx="25">
                  <c:v>9.6802034532265435E-2</c:v>
                </c:pt>
                <c:pt idx="26">
                  <c:v>-1.165014639614137E-2</c:v>
                </c:pt>
                <c:pt idx="27">
                  <c:v>2.0051858623137742E-2</c:v>
                </c:pt>
                <c:pt idx="28">
                  <c:v>-6.9799810471451451E-3</c:v>
                </c:pt>
                <c:pt idx="29">
                  <c:v>9.1160316793459373E-3</c:v>
                </c:pt>
                <c:pt idx="30">
                  <c:v>1.9044075130446814E-2</c:v>
                </c:pt>
                <c:pt idx="31">
                  <c:v>6.5490204775456751E-2</c:v>
                </c:pt>
                <c:pt idx="32">
                  <c:v>-3.3532962473826311E-2</c:v>
                </c:pt>
                <c:pt idx="33">
                  <c:v>-5.8295967720439545E-2</c:v>
                </c:pt>
                <c:pt idx="34">
                  <c:v>-1.7929124301771404E-2</c:v>
                </c:pt>
                <c:pt idx="35">
                  <c:v>-1.9483139894180823E-3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B1-CA43-90AA-586C0E86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966736"/>
        <c:axId val="1648768032"/>
      </c:scatterChart>
      <c:valAx>
        <c:axId val="162196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S&amp;P500 return</a:t>
                </a:r>
              </a:p>
            </c:rich>
          </c:tx>
          <c:layout>
            <c:manualLayout>
              <c:xMode val="edge"/>
              <c:yMode val="edge"/>
              <c:x val="0.48363094071692703"/>
              <c:y val="0.92347403263226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768032"/>
        <c:crosses val="autoZero"/>
        <c:crossBetween val="midCat"/>
      </c:valAx>
      <c:valAx>
        <c:axId val="164876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Hedge fund return</a:t>
                </a:r>
              </a:p>
            </c:rich>
          </c:tx>
          <c:layout>
            <c:manualLayout>
              <c:xMode val="edge"/>
              <c:yMode val="edge"/>
              <c:x val="2.2171802970896069E-2"/>
              <c:y val="0.31658077131062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966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42649734410759E-2"/>
          <c:y val="2.6842546063651593E-2"/>
          <c:w val="0.88991643681947463"/>
          <c:h val="0.75391969690974558"/>
        </c:manualLayout>
      </c:layout>
      <c:lineChart>
        <c:grouping val="standard"/>
        <c:varyColors val="0"/>
        <c:ser>
          <c:idx val="2"/>
          <c:order val="0"/>
          <c:tx>
            <c:strRef>
              <c:f>Analysis!$H$31</c:f>
              <c:strCache>
                <c:ptCount val="1"/>
                <c:pt idx="0">
                  <c:v>S&amp;P500 return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Analysis!$B$32:$B$67</c:f>
              <c:numCache>
                <c:formatCode>m/d/yy</c:formatCode>
                <c:ptCount val="36"/>
                <c:pt idx="0">
                  <c:v>44659</c:v>
                </c:pt>
                <c:pt idx="1">
                  <c:v>44662</c:v>
                </c:pt>
                <c:pt idx="2">
                  <c:v>44663</c:v>
                </c:pt>
                <c:pt idx="3">
                  <c:v>44664</c:v>
                </c:pt>
                <c:pt idx="4">
                  <c:v>44665</c:v>
                </c:pt>
                <c:pt idx="5">
                  <c:v>44669</c:v>
                </c:pt>
                <c:pt idx="6">
                  <c:v>44670</c:v>
                </c:pt>
                <c:pt idx="7">
                  <c:v>44671</c:v>
                </c:pt>
                <c:pt idx="8">
                  <c:v>44672</c:v>
                </c:pt>
                <c:pt idx="9">
                  <c:v>44673</c:v>
                </c:pt>
                <c:pt idx="10">
                  <c:v>44676</c:v>
                </c:pt>
                <c:pt idx="11">
                  <c:v>44677</c:v>
                </c:pt>
                <c:pt idx="12">
                  <c:v>44678</c:v>
                </c:pt>
                <c:pt idx="13">
                  <c:v>44679</c:v>
                </c:pt>
                <c:pt idx="14">
                  <c:v>44680</c:v>
                </c:pt>
                <c:pt idx="15">
                  <c:v>44683</c:v>
                </c:pt>
                <c:pt idx="16">
                  <c:v>44684</c:v>
                </c:pt>
                <c:pt idx="17">
                  <c:v>44685</c:v>
                </c:pt>
                <c:pt idx="18">
                  <c:v>44686</c:v>
                </c:pt>
                <c:pt idx="19">
                  <c:v>44687</c:v>
                </c:pt>
                <c:pt idx="20">
                  <c:v>44690</c:v>
                </c:pt>
                <c:pt idx="21">
                  <c:v>44691</c:v>
                </c:pt>
                <c:pt idx="22">
                  <c:v>44692</c:v>
                </c:pt>
                <c:pt idx="23">
                  <c:v>44693</c:v>
                </c:pt>
                <c:pt idx="24">
                  <c:v>44694</c:v>
                </c:pt>
                <c:pt idx="25">
                  <c:v>44697</c:v>
                </c:pt>
                <c:pt idx="26">
                  <c:v>44698</c:v>
                </c:pt>
                <c:pt idx="27">
                  <c:v>44699</c:v>
                </c:pt>
                <c:pt idx="28">
                  <c:v>44700</c:v>
                </c:pt>
                <c:pt idx="29">
                  <c:v>44701</c:v>
                </c:pt>
                <c:pt idx="30">
                  <c:v>44704</c:v>
                </c:pt>
                <c:pt idx="31">
                  <c:v>44705</c:v>
                </c:pt>
                <c:pt idx="32">
                  <c:v>44706</c:v>
                </c:pt>
                <c:pt idx="33">
                  <c:v>44707</c:v>
                </c:pt>
                <c:pt idx="34">
                  <c:v>44708</c:v>
                </c:pt>
                <c:pt idx="35">
                  <c:v>44712</c:v>
                </c:pt>
              </c:numCache>
            </c:numRef>
          </c:cat>
          <c:val>
            <c:numRef>
              <c:f>Analysis!$H$32:$H$67</c:f>
              <c:numCache>
                <c:formatCode>0.00%</c:formatCode>
                <c:ptCount val="36"/>
                <c:pt idx="1">
                  <c:v>-1.6877289295676778E-2</c:v>
                </c:pt>
                <c:pt idx="2">
                  <c:v>-3.4175405039739148E-3</c:v>
                </c:pt>
                <c:pt idx="3">
                  <c:v>1.1174658040455254E-2</c:v>
                </c:pt>
                <c:pt idx="4">
                  <c:v>-1.2144137417661627E-2</c:v>
                </c:pt>
                <c:pt idx="5">
                  <c:v>-2.0489050878880199E-4</c:v>
                </c:pt>
                <c:pt idx="6">
                  <c:v>1.6057599693967584E-2</c:v>
                </c:pt>
                <c:pt idx="7">
                  <c:v>-6.1852759058855789E-4</c:v>
                </c:pt>
                <c:pt idx="8">
                  <c:v>-1.475294038502506E-2</c:v>
                </c:pt>
                <c:pt idx="9">
                  <c:v>-2.773997077607282E-2</c:v>
                </c:pt>
                <c:pt idx="10">
                  <c:v>5.6978589721381478E-3</c:v>
                </c:pt>
                <c:pt idx="11">
                  <c:v>-2.8146327383778869E-2</c:v>
                </c:pt>
                <c:pt idx="12">
                  <c:v>2.0981030848821192E-3</c:v>
                </c:pt>
                <c:pt idx="13">
                  <c:v>2.474689050564538E-2</c:v>
                </c:pt>
                <c:pt idx="14">
                  <c:v>-3.6284548104956182E-2</c:v>
                </c:pt>
                <c:pt idx="15">
                  <c:v>5.6753139573999523E-3</c:v>
                </c:pt>
                <c:pt idx="16">
                  <c:v>4.8371027439124692E-3</c:v>
                </c:pt>
                <c:pt idx="17">
                  <c:v>2.9862434977535601E-2</c:v>
                </c:pt>
                <c:pt idx="18">
                  <c:v>-3.5649753381843063E-2</c:v>
                </c:pt>
                <c:pt idx="19">
                  <c:v>-5.6741590645473794E-3</c:v>
                </c:pt>
                <c:pt idx="20">
                  <c:v>-3.2037134944001844E-2</c:v>
                </c:pt>
                <c:pt idx="21">
                  <c:v>2.4578827632515399E-3</c:v>
                </c:pt>
                <c:pt idx="22">
                  <c:v>-1.6463178415666024E-2</c:v>
                </c:pt>
                <c:pt idx="23">
                  <c:v>-1.2960017076728558E-3</c:v>
                </c:pt>
                <c:pt idx="24">
                  <c:v>2.386974310955492E-2</c:v>
                </c:pt>
                <c:pt idx="25">
                  <c:v>-3.9464299471405617E-3</c:v>
                </c:pt>
                <c:pt idx="26">
                  <c:v>2.0169610355263545E-2</c:v>
                </c:pt>
                <c:pt idx="27">
                  <c:v>-4.0395221150201222E-2</c:v>
                </c:pt>
                <c:pt idx="28">
                  <c:v>-5.8338090771927753E-3</c:v>
                </c:pt>
                <c:pt idx="29">
                  <c:v>1.4612424662696633E-4</c:v>
                </c:pt>
                <c:pt idx="30">
                  <c:v>1.8555067976295359E-2</c:v>
                </c:pt>
                <c:pt idx="31">
                  <c:v>-8.1207927021075266E-3</c:v>
                </c:pt>
                <c:pt idx="32">
                  <c:v>9.4507646873762674E-3</c:v>
                </c:pt>
                <c:pt idx="33">
                  <c:v>1.988322907058282E-2</c:v>
                </c:pt>
                <c:pt idx="34">
                  <c:v>2.4742227391912897E-2</c:v>
                </c:pt>
                <c:pt idx="35">
                  <c:v>-6.2742891223209751E-3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7-EF4D-9FDA-B4504C8F2F55}"/>
            </c:ext>
          </c:extLst>
        </c:ser>
        <c:ser>
          <c:idx val="3"/>
          <c:order val="1"/>
          <c:tx>
            <c:strRef>
              <c:f>Analysis!$I$31</c:f>
              <c:strCache>
                <c:ptCount val="1"/>
                <c:pt idx="0">
                  <c:v>Hedge fund return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Analysis!$B$32:$B$67</c:f>
              <c:numCache>
                <c:formatCode>m/d/yy</c:formatCode>
                <c:ptCount val="36"/>
                <c:pt idx="0">
                  <c:v>44659</c:v>
                </c:pt>
                <c:pt idx="1">
                  <c:v>44662</c:v>
                </c:pt>
                <c:pt idx="2">
                  <c:v>44663</c:v>
                </c:pt>
                <c:pt idx="3">
                  <c:v>44664</c:v>
                </c:pt>
                <c:pt idx="4">
                  <c:v>44665</c:v>
                </c:pt>
                <c:pt idx="5">
                  <c:v>44669</c:v>
                </c:pt>
                <c:pt idx="6">
                  <c:v>44670</c:v>
                </c:pt>
                <c:pt idx="7">
                  <c:v>44671</c:v>
                </c:pt>
                <c:pt idx="8">
                  <c:v>44672</c:v>
                </c:pt>
                <c:pt idx="9">
                  <c:v>44673</c:v>
                </c:pt>
                <c:pt idx="10">
                  <c:v>44676</c:v>
                </c:pt>
                <c:pt idx="11">
                  <c:v>44677</c:v>
                </c:pt>
                <c:pt idx="12">
                  <c:v>44678</c:v>
                </c:pt>
                <c:pt idx="13">
                  <c:v>44679</c:v>
                </c:pt>
                <c:pt idx="14">
                  <c:v>44680</c:v>
                </c:pt>
                <c:pt idx="15">
                  <c:v>44683</c:v>
                </c:pt>
                <c:pt idx="16">
                  <c:v>44684</c:v>
                </c:pt>
                <c:pt idx="17">
                  <c:v>44685</c:v>
                </c:pt>
                <c:pt idx="18">
                  <c:v>44686</c:v>
                </c:pt>
                <c:pt idx="19">
                  <c:v>44687</c:v>
                </c:pt>
                <c:pt idx="20">
                  <c:v>44690</c:v>
                </c:pt>
                <c:pt idx="21">
                  <c:v>44691</c:v>
                </c:pt>
                <c:pt idx="22">
                  <c:v>44692</c:v>
                </c:pt>
                <c:pt idx="23">
                  <c:v>44693</c:v>
                </c:pt>
                <c:pt idx="24">
                  <c:v>44694</c:v>
                </c:pt>
                <c:pt idx="25">
                  <c:v>44697</c:v>
                </c:pt>
                <c:pt idx="26">
                  <c:v>44698</c:v>
                </c:pt>
                <c:pt idx="27">
                  <c:v>44699</c:v>
                </c:pt>
                <c:pt idx="28">
                  <c:v>44700</c:v>
                </c:pt>
                <c:pt idx="29">
                  <c:v>44701</c:v>
                </c:pt>
                <c:pt idx="30">
                  <c:v>44704</c:v>
                </c:pt>
                <c:pt idx="31">
                  <c:v>44705</c:v>
                </c:pt>
                <c:pt idx="32">
                  <c:v>44706</c:v>
                </c:pt>
                <c:pt idx="33">
                  <c:v>44707</c:v>
                </c:pt>
                <c:pt idx="34">
                  <c:v>44708</c:v>
                </c:pt>
                <c:pt idx="35">
                  <c:v>44712</c:v>
                </c:pt>
              </c:numCache>
            </c:numRef>
          </c:cat>
          <c:val>
            <c:numRef>
              <c:f>Analysis!$I$32:$I$67</c:f>
              <c:numCache>
                <c:formatCode>0.00%</c:formatCode>
                <c:ptCount val="36"/>
                <c:pt idx="1">
                  <c:v>-3.9348144258728679E-2</c:v>
                </c:pt>
                <c:pt idx="2">
                  <c:v>3.8613441289580441E-2</c:v>
                </c:pt>
                <c:pt idx="3">
                  <c:v>-3.0988648170147903E-2</c:v>
                </c:pt>
                <c:pt idx="4">
                  <c:v>1.7170540964045911E-2</c:v>
                </c:pt>
                <c:pt idx="5">
                  <c:v>-9.8852374894431216E-2</c:v>
                </c:pt>
                <c:pt idx="6">
                  <c:v>1.5243616939953464E-2</c:v>
                </c:pt>
                <c:pt idx="7">
                  <c:v>-2.0700866827428333E-2</c:v>
                </c:pt>
                <c:pt idx="8">
                  <c:v>-2.0569801060094983E-2</c:v>
                </c:pt>
                <c:pt idx="9">
                  <c:v>-5.9250019938594245E-2</c:v>
                </c:pt>
                <c:pt idx="10">
                  <c:v>-3.9574294854834324E-2</c:v>
                </c:pt>
                <c:pt idx="11">
                  <c:v>4.0705887466585544E-2</c:v>
                </c:pt>
                <c:pt idx="12">
                  <c:v>3.5414907498547588E-2</c:v>
                </c:pt>
                <c:pt idx="13">
                  <c:v>5.8176696453136056E-3</c:v>
                </c:pt>
                <c:pt idx="14">
                  <c:v>-2.6676585450276513E-2</c:v>
                </c:pt>
                <c:pt idx="15">
                  <c:v>-1.7324687161622165E-2</c:v>
                </c:pt>
                <c:pt idx="16">
                  <c:v>2.5146967223922068E-2</c:v>
                </c:pt>
                <c:pt idx="17">
                  <c:v>3.6187278632204833E-3</c:v>
                </c:pt>
                <c:pt idx="18">
                  <c:v>-5.0863852180969782E-2</c:v>
                </c:pt>
                <c:pt idx="19">
                  <c:v>2.3297439037485268E-2</c:v>
                </c:pt>
                <c:pt idx="20">
                  <c:v>2.8791184313108786E-2</c:v>
                </c:pt>
                <c:pt idx="21">
                  <c:v>3.2070825194240871E-2</c:v>
                </c:pt>
                <c:pt idx="22">
                  <c:v>2.3948421166315348E-2</c:v>
                </c:pt>
                <c:pt idx="23">
                  <c:v>4.0922747313088759E-2</c:v>
                </c:pt>
                <c:pt idx="24">
                  <c:v>8.7389700178888696E-2</c:v>
                </c:pt>
                <c:pt idx="25">
                  <c:v>9.6802034532265435E-2</c:v>
                </c:pt>
                <c:pt idx="26">
                  <c:v>-1.165014639614137E-2</c:v>
                </c:pt>
                <c:pt idx="27">
                  <c:v>2.0051858623137742E-2</c:v>
                </c:pt>
                <c:pt idx="28">
                  <c:v>-6.9799810471451451E-3</c:v>
                </c:pt>
                <c:pt idx="29">
                  <c:v>9.1160316793459373E-3</c:v>
                </c:pt>
                <c:pt idx="30">
                  <c:v>1.9044075130446814E-2</c:v>
                </c:pt>
                <c:pt idx="31">
                  <c:v>6.5490204775456751E-2</c:v>
                </c:pt>
                <c:pt idx="32">
                  <c:v>-3.3532962473826311E-2</c:v>
                </c:pt>
                <c:pt idx="33">
                  <c:v>-5.8295967720439545E-2</c:v>
                </c:pt>
                <c:pt idx="34">
                  <c:v>-1.7929124301771404E-2</c:v>
                </c:pt>
                <c:pt idx="35">
                  <c:v>-1.9483139894180823E-3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7-EF4D-9FDA-B4504C8F2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2392192"/>
        <c:axId val="1652444496"/>
      </c:lineChart>
      <c:dateAx>
        <c:axId val="165239219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444496"/>
        <c:crosses val="autoZero"/>
        <c:auto val="1"/>
        <c:lblOffset val="100"/>
        <c:baseTimeUnit val="days"/>
        <c:majorUnit val="5"/>
        <c:majorTimeUnit val="days"/>
      </c:dateAx>
      <c:valAx>
        <c:axId val="16524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3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D657AA-BA66-184A-B1A6-B7A278A04869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23FD5A-428E-CF45-B65B-F886F2D5F70C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3294" cy="6081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AAD60B-D4E1-8245-A4E0-49483E1E2E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AF61B-F42F-A943-A50B-570BD2D72E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39E9-4002-464F-A9AC-654825D236C3}">
  <dimension ref="A1:I67"/>
  <sheetViews>
    <sheetView tabSelected="1" topLeftCell="A54" zoomScale="102" workbookViewId="0">
      <selection activeCell="E9" sqref="E9"/>
    </sheetView>
  </sheetViews>
  <sheetFormatPr baseColWidth="10" defaultColWidth="18" defaultRowHeight="14" x14ac:dyDescent="0.15"/>
  <cols>
    <col min="1" max="1" width="6.1640625" style="4" customWidth="1"/>
    <col min="2" max="2" width="31.1640625" style="4" bestFit="1" customWidth="1"/>
    <col min="3" max="16384" width="18" style="4"/>
  </cols>
  <sheetData>
    <row r="1" spans="1:8" ht="18" x14ac:dyDescent="0.15">
      <c r="A1" s="8" t="s">
        <v>5</v>
      </c>
      <c r="D1" s="14"/>
      <c r="E1" s="14"/>
      <c r="F1" s="14"/>
      <c r="G1" s="14"/>
      <c r="H1" s="14"/>
    </row>
    <row r="2" spans="1:8" x14ac:dyDescent="0.15">
      <c r="D2" s="14"/>
      <c r="E2" s="14"/>
      <c r="F2" s="14"/>
      <c r="G2" s="14"/>
      <c r="H2" s="14"/>
    </row>
    <row r="3" spans="1:8" x14ac:dyDescent="0.15">
      <c r="B3" s="15" t="s">
        <v>4</v>
      </c>
      <c r="C3" s="11"/>
      <c r="D3" s="16"/>
      <c r="E3" s="14"/>
      <c r="F3" s="14"/>
      <c r="G3" s="14"/>
      <c r="H3" s="14"/>
    </row>
    <row r="4" spans="1:8" x14ac:dyDescent="0.15">
      <c r="B4" s="14"/>
      <c r="D4" s="14"/>
      <c r="E4" s="14"/>
      <c r="F4" s="14"/>
      <c r="G4" s="14"/>
      <c r="H4" s="14"/>
    </row>
    <row r="5" spans="1:8" x14ac:dyDescent="0.15">
      <c r="B5" s="13" t="s">
        <v>18</v>
      </c>
      <c r="D5" s="14"/>
      <c r="E5" s="14"/>
      <c r="F5" s="14"/>
      <c r="G5" s="14"/>
      <c r="H5" s="14"/>
    </row>
    <row r="6" spans="1:8" x14ac:dyDescent="0.15">
      <c r="B6" s="19" t="s">
        <v>11</v>
      </c>
      <c r="C6" s="4">
        <v>31.05</v>
      </c>
      <c r="D6" s="14" t="s">
        <v>14</v>
      </c>
      <c r="E6" s="14"/>
      <c r="F6" s="14"/>
      <c r="G6" s="14"/>
      <c r="H6" s="14"/>
    </row>
    <row r="7" spans="1:8" x14ac:dyDescent="0.15">
      <c r="B7" s="19" t="s">
        <v>3</v>
      </c>
      <c r="C7" s="5">
        <f>AVERAGE(F33:F67)</f>
        <v>-3.6823345012473719E-3</v>
      </c>
      <c r="D7" s="17" t="str">
        <f t="shared" ref="D7:D9" ca="1" si="0">_xlfn.FORMULATEXT(C7)</f>
        <v>=AVERAGE(F33:F67)</v>
      </c>
      <c r="E7" s="14"/>
      <c r="F7" s="14"/>
      <c r="G7" s="14"/>
      <c r="H7" s="14"/>
    </row>
    <row r="8" spans="1:8" x14ac:dyDescent="0.15">
      <c r="B8" s="19" t="s">
        <v>13</v>
      </c>
      <c r="C8" s="5">
        <f>_xlfn.STDEV.S(F33:F67)</f>
        <v>3.856224283916633E-2</v>
      </c>
      <c r="D8" s="17" t="str">
        <f t="shared" ca="1" si="0"/>
        <v>=STDEV.S(F33:F67)</v>
      </c>
      <c r="E8" s="14"/>
      <c r="F8" s="14"/>
      <c r="G8" s="14"/>
      <c r="H8" s="14"/>
    </row>
    <row r="9" spans="1:8" x14ac:dyDescent="0.15">
      <c r="B9" s="19" t="s">
        <v>22</v>
      </c>
      <c r="C9" s="10">
        <f>-CORREL(F33:F67,H33:H67)</f>
        <v>-0.12259280513662946</v>
      </c>
      <c r="D9" s="17" t="str">
        <f t="shared" ca="1" si="0"/>
        <v>=-CORREL(F33:F67,H33:H67)</v>
      </c>
      <c r="E9" s="14"/>
      <c r="F9" s="14"/>
      <c r="G9" s="14"/>
      <c r="H9" s="14"/>
    </row>
    <row r="10" spans="1:8" x14ac:dyDescent="0.15">
      <c r="B10" s="19"/>
      <c r="D10" s="14"/>
      <c r="E10" s="14"/>
      <c r="F10" s="14"/>
      <c r="G10" s="14"/>
      <c r="H10" s="14"/>
    </row>
    <row r="11" spans="1:8" x14ac:dyDescent="0.15">
      <c r="B11" s="20" t="s">
        <v>12</v>
      </c>
      <c r="D11" s="14"/>
      <c r="E11" s="14"/>
      <c r="F11" s="14"/>
      <c r="G11" s="14"/>
      <c r="H11" s="14"/>
    </row>
    <row r="12" spans="1:8" x14ac:dyDescent="0.15">
      <c r="B12" s="19" t="s">
        <v>11</v>
      </c>
      <c r="C12" s="4">
        <v>7.73</v>
      </c>
      <c r="D12" s="14" t="s">
        <v>15</v>
      </c>
      <c r="E12" s="14"/>
      <c r="F12" s="14"/>
      <c r="G12" s="14"/>
      <c r="H12" s="14"/>
    </row>
    <row r="13" spans="1:8" x14ac:dyDescent="0.15">
      <c r="B13" s="19" t="s">
        <v>3</v>
      </c>
      <c r="C13" s="5">
        <f>AVERAGE(G33:G67)</f>
        <v>-9.9174849813081457E-4</v>
      </c>
      <c r="D13" s="17" t="str">
        <f t="shared" ref="D13:D15" ca="1" si="1">_xlfn.FORMULATEXT(C13)</f>
        <v>=AVERAGE(G33:G67)</v>
      </c>
      <c r="E13" s="14"/>
      <c r="F13" s="14"/>
      <c r="G13" s="14"/>
      <c r="H13" s="14"/>
    </row>
    <row r="14" spans="1:8" x14ac:dyDescent="0.15">
      <c r="B14" s="19" t="s">
        <v>13</v>
      </c>
      <c r="C14" s="5">
        <f>_xlfn.STDEV.S(G33:G67)</f>
        <v>1.6504487359709968E-2</v>
      </c>
      <c r="D14" s="17" t="str">
        <f t="shared" ca="1" si="1"/>
        <v>=STDEV.S(G33:G67)</v>
      </c>
      <c r="E14" s="14"/>
      <c r="F14" s="14"/>
      <c r="G14" s="14"/>
      <c r="H14" s="14"/>
    </row>
    <row r="15" spans="1:8" x14ac:dyDescent="0.15">
      <c r="B15" s="19" t="s">
        <v>22</v>
      </c>
      <c r="C15" s="10">
        <f>CORREL(G33:G67,H33:H67)</f>
        <v>0.41452904112180372</v>
      </c>
      <c r="D15" s="17" t="str">
        <f t="shared" ca="1" si="1"/>
        <v>=CORREL(G33:G67,H33:H67)</v>
      </c>
      <c r="E15" s="14"/>
      <c r="F15" s="14"/>
      <c r="G15" s="14"/>
      <c r="H15" s="14"/>
    </row>
    <row r="16" spans="1:8" x14ac:dyDescent="0.15">
      <c r="B16" s="19"/>
      <c r="D16" s="14"/>
      <c r="E16" s="14"/>
      <c r="F16" s="14"/>
      <c r="G16" s="14"/>
      <c r="H16" s="14"/>
    </row>
    <row r="17" spans="1:9" x14ac:dyDescent="0.15">
      <c r="B17" s="19"/>
      <c r="D17" s="14"/>
      <c r="E17" s="14"/>
      <c r="F17" s="14"/>
      <c r="G17" s="14"/>
      <c r="H17" s="14"/>
    </row>
    <row r="18" spans="1:9" x14ac:dyDescent="0.15">
      <c r="B18" s="21" t="s">
        <v>24</v>
      </c>
      <c r="C18" s="11"/>
      <c r="D18" s="16"/>
      <c r="E18" s="14"/>
      <c r="F18" s="14"/>
      <c r="G18" s="14"/>
      <c r="H18" s="14"/>
    </row>
    <row r="19" spans="1:9" x14ac:dyDescent="0.15">
      <c r="B19" s="19"/>
      <c r="D19" s="14"/>
      <c r="E19" s="14"/>
      <c r="F19" s="14"/>
      <c r="G19" s="14"/>
      <c r="H19" s="14"/>
    </row>
    <row r="20" spans="1:9" x14ac:dyDescent="0.15">
      <c r="B20" s="19" t="s">
        <v>3</v>
      </c>
      <c r="C20" s="5">
        <f>AVERAGE(I33:I67)</f>
        <v>2.6905860031165574E-3</v>
      </c>
      <c r="D20" s="17" t="str">
        <f ca="1">_xlfn.FORMULATEXT(C20)</f>
        <v>=AVERAGE(I33:I67)</v>
      </c>
      <c r="E20" s="14"/>
      <c r="F20" s="14"/>
      <c r="G20" s="14"/>
      <c r="H20" s="14"/>
    </row>
    <row r="21" spans="1:9" x14ac:dyDescent="0.15">
      <c r="B21" s="19" t="s">
        <v>2</v>
      </c>
      <c r="C21" s="7">
        <f>_xlfn.STDEV.S(I33:I67)</f>
        <v>4.1652751627759527E-2</v>
      </c>
      <c r="D21" s="17" t="str">
        <f t="shared" ref="D21" ca="1" si="2">_xlfn.FORMULATEXT(C21)</f>
        <v>=STDEV.S(I33:I67)</v>
      </c>
      <c r="E21" s="14" t="str">
        <f ca="1">_xlfn.FORMULATEXT(D21)</f>
        <v>=FORMULATEXT(C21)</v>
      </c>
      <c r="F21" s="14"/>
      <c r="G21" s="14"/>
      <c r="H21" s="14"/>
    </row>
    <row r="22" spans="1:9" x14ac:dyDescent="0.15">
      <c r="B22" s="19" t="s">
        <v>22</v>
      </c>
      <c r="C22" s="10">
        <f>CORREL(I33:I67,H33:H67)</f>
        <v>5.0756209729136678E-2</v>
      </c>
      <c r="D22" s="17" t="str">
        <f ca="1">_xlfn.FORMULATEXT(C22)</f>
        <v>=CORREL(I33:I67,H33:H67)</v>
      </c>
      <c r="E22" s="14"/>
      <c r="F22" s="14"/>
      <c r="G22" s="14"/>
      <c r="H22" s="14"/>
    </row>
    <row r="23" spans="1:9" x14ac:dyDescent="0.15">
      <c r="B23" s="19"/>
      <c r="D23" s="14"/>
      <c r="E23" s="14"/>
      <c r="F23" s="14"/>
      <c r="G23" s="14"/>
      <c r="H23" s="14"/>
    </row>
    <row r="24" spans="1:9" x14ac:dyDescent="0.15">
      <c r="B24" s="19"/>
      <c r="D24" s="14"/>
      <c r="E24" s="14"/>
      <c r="F24" s="14"/>
      <c r="G24" s="14"/>
      <c r="H24" s="14"/>
    </row>
    <row r="25" spans="1:9" x14ac:dyDescent="0.15">
      <c r="B25" s="21" t="s">
        <v>23</v>
      </c>
      <c r="C25" s="11"/>
      <c r="D25" s="16"/>
      <c r="E25" s="14"/>
      <c r="F25" s="14"/>
      <c r="G25" s="14"/>
      <c r="H25" s="14"/>
    </row>
    <row r="26" spans="1:9" x14ac:dyDescent="0.15">
      <c r="B26" s="19"/>
      <c r="D26" s="14"/>
      <c r="E26" s="14"/>
      <c r="F26" s="14"/>
      <c r="G26" s="14"/>
      <c r="H26" s="14"/>
    </row>
    <row r="27" spans="1:9" x14ac:dyDescent="0.15">
      <c r="B27" s="19" t="s">
        <v>3</v>
      </c>
      <c r="C27" s="5">
        <f>AVERAGE(H33:H67)</f>
        <v>-2.1843522829261717E-3</v>
      </c>
      <c r="D27" s="17" t="str">
        <f ca="1">_xlfn.FORMULATEXT(C27)</f>
        <v>=AVERAGE(H33:H67)</v>
      </c>
      <c r="E27" s="14"/>
      <c r="F27" s="14"/>
      <c r="G27" s="14"/>
      <c r="H27" s="14"/>
    </row>
    <row r="28" spans="1:9" x14ac:dyDescent="0.15">
      <c r="A28" s="18"/>
      <c r="B28" s="19" t="s">
        <v>2</v>
      </c>
      <c r="C28" s="7">
        <f>_xlfn.STDEV.S(H33:H67)</f>
        <v>1.8915752878033629E-2</v>
      </c>
      <c r="D28" s="17" t="str">
        <f t="shared" ref="D28" ca="1" si="3">_xlfn.FORMULATEXT(C28)</f>
        <v>=STDEV.S(H33:H67)</v>
      </c>
      <c r="E28" s="14" t="str">
        <f ca="1">_xlfn.FORMULATEXT(D28)</f>
        <v>=FORMULATEXT(C28)</v>
      </c>
    </row>
    <row r="29" spans="1:9" x14ac:dyDescent="0.15">
      <c r="A29" s="18"/>
      <c r="B29" s="19"/>
      <c r="C29" s="7"/>
      <c r="D29" s="17"/>
      <c r="E29" s="14"/>
    </row>
    <row r="30" spans="1:9" x14ac:dyDescent="0.15">
      <c r="A30" s="18"/>
      <c r="B30" s="19"/>
      <c r="C30" s="7"/>
      <c r="D30" s="17"/>
      <c r="E30" s="14"/>
    </row>
    <row r="31" spans="1:9" x14ac:dyDescent="0.15">
      <c r="B31" s="12" t="s">
        <v>0</v>
      </c>
      <c r="C31" s="12" t="s">
        <v>16</v>
      </c>
      <c r="D31" s="12" t="s">
        <v>8</v>
      </c>
      <c r="E31" s="12" t="s">
        <v>9</v>
      </c>
      <c r="F31" s="12" t="s">
        <v>19</v>
      </c>
      <c r="G31" s="12" t="s">
        <v>20</v>
      </c>
      <c r="H31" s="12" t="s">
        <v>21</v>
      </c>
      <c r="I31" s="12" t="s">
        <v>1</v>
      </c>
    </row>
    <row r="32" spans="1:9" x14ac:dyDescent="0.15">
      <c r="B32" s="6" cm="1">
        <f t="array" ref="B32:B67">'Twitter data'!A4:A39</f>
        <v>44659</v>
      </c>
      <c r="C32" s="4" cm="1">
        <f t="array" ref="C32:C67">'Twitter data'!B4:B39</f>
        <v>46.23</v>
      </c>
      <c r="D32" s="4" cm="1">
        <f t="array" ref="D32:D67">'Pfizer data'!B4:B39</f>
        <v>55.17</v>
      </c>
      <c r="E32" s="4" cm="1">
        <f t="array" ref="E32:E67">'S&amp;P500 index data'!B4:B39</f>
        <v>4488.28</v>
      </c>
    </row>
    <row r="33" spans="2:9" x14ac:dyDescent="0.15">
      <c r="B33" s="6">
        <v>44662</v>
      </c>
      <c r="C33" s="4">
        <v>47.01</v>
      </c>
      <c r="D33" s="4">
        <v>53.93</v>
      </c>
      <c r="E33" s="4">
        <v>4412.53</v>
      </c>
      <c r="F33" s="7">
        <f t="shared" ref="F33:F67" si="4">(C33/C32)-1</f>
        <v>1.6872160934458202E-2</v>
      </c>
      <c r="G33" s="7">
        <f t="shared" ref="G33:G67" si="5">(D33/D32)-1</f>
        <v>-2.2475983324270477E-2</v>
      </c>
      <c r="H33" s="7">
        <f t="shared" ref="H33:H67" si="6">(E33/E32)-1</f>
        <v>-1.6877289295676778E-2</v>
      </c>
      <c r="I33" s="5">
        <f>G33-F33</f>
        <v>-3.9348144258728679E-2</v>
      </c>
    </row>
    <row r="34" spans="2:9" x14ac:dyDescent="0.15">
      <c r="B34" s="6">
        <v>44663</v>
      </c>
      <c r="C34" s="4">
        <v>44.48</v>
      </c>
      <c r="D34" s="4">
        <v>53.11</v>
      </c>
      <c r="E34" s="4">
        <v>4397.45</v>
      </c>
      <c r="F34" s="7">
        <f t="shared" si="4"/>
        <v>-5.3818336524143806E-2</v>
      </c>
      <c r="G34" s="7">
        <f t="shared" si="5"/>
        <v>-1.5204895234563365E-2</v>
      </c>
      <c r="H34" s="7">
        <f t="shared" si="6"/>
        <v>-3.4175405039739148E-3</v>
      </c>
      <c r="I34" s="5">
        <f>G34-F34</f>
        <v>3.8613441289580441E-2</v>
      </c>
    </row>
    <row r="35" spans="2:9" x14ac:dyDescent="0.15">
      <c r="B35" s="6">
        <v>44664</v>
      </c>
      <c r="C35" s="4">
        <v>45.85</v>
      </c>
      <c r="D35" s="4">
        <v>53.1</v>
      </c>
      <c r="E35" s="4">
        <v>4446.59</v>
      </c>
      <c r="F35" s="7">
        <f t="shared" si="4"/>
        <v>3.0800359712230385E-2</v>
      </c>
      <c r="G35" s="7">
        <f t="shared" si="5"/>
        <v>-1.8828845791751814E-4</v>
      </c>
      <c r="H35" s="7">
        <f t="shared" si="6"/>
        <v>1.1174658040455254E-2</v>
      </c>
      <c r="I35" s="5">
        <f t="shared" ref="I35:I67" si="7">G35-F35</f>
        <v>-3.0988648170147903E-2</v>
      </c>
    </row>
    <row r="36" spans="2:9" x14ac:dyDescent="0.15">
      <c r="B36" s="6">
        <v>44665</v>
      </c>
      <c r="C36" s="4">
        <v>45.08</v>
      </c>
      <c r="D36" s="4">
        <v>53.12</v>
      </c>
      <c r="E36" s="4">
        <v>4392.59</v>
      </c>
      <c r="F36" s="7">
        <f t="shared" si="4"/>
        <v>-1.6793893129771087E-2</v>
      </c>
      <c r="G36" s="7">
        <f t="shared" si="5"/>
        <v>3.7664783427482362E-4</v>
      </c>
      <c r="H36" s="7">
        <f t="shared" si="6"/>
        <v>-1.2144137417661627E-2</v>
      </c>
      <c r="I36" s="5">
        <f t="shared" si="7"/>
        <v>1.7170540964045911E-2</v>
      </c>
    </row>
    <row r="37" spans="2:9" x14ac:dyDescent="0.15">
      <c r="B37" s="6">
        <v>44669</v>
      </c>
      <c r="C37" s="4">
        <v>48.45</v>
      </c>
      <c r="D37" s="4">
        <v>51.84</v>
      </c>
      <c r="E37" s="4">
        <v>4391.6899999999996</v>
      </c>
      <c r="F37" s="7">
        <f t="shared" si="4"/>
        <v>7.4755989352262686E-2</v>
      </c>
      <c r="G37" s="7">
        <f t="shared" si="5"/>
        <v>-2.409638554216853E-2</v>
      </c>
      <c r="H37" s="7">
        <f t="shared" si="6"/>
        <v>-2.0489050878880199E-4</v>
      </c>
      <c r="I37" s="5">
        <f t="shared" si="7"/>
        <v>-9.8852374894431216E-2</v>
      </c>
    </row>
    <row r="38" spans="2:9" x14ac:dyDescent="0.15">
      <c r="B38" s="6">
        <v>44670</v>
      </c>
      <c r="C38" s="4">
        <v>46.16</v>
      </c>
      <c r="D38" s="4">
        <v>50.18</v>
      </c>
      <c r="E38" s="4">
        <v>4462.21</v>
      </c>
      <c r="F38" s="7">
        <f t="shared" si="4"/>
        <v>-4.7265221878225128E-2</v>
      </c>
      <c r="G38" s="7">
        <f t="shared" si="5"/>
        <v>-3.2021604938271664E-2</v>
      </c>
      <c r="H38" s="7">
        <f t="shared" si="6"/>
        <v>1.6057599693967584E-2</v>
      </c>
      <c r="I38" s="5">
        <f t="shared" si="7"/>
        <v>1.5243616939953464E-2</v>
      </c>
    </row>
    <row r="39" spans="2:9" x14ac:dyDescent="0.15">
      <c r="B39" s="6">
        <v>44671</v>
      </c>
      <c r="C39" s="4">
        <v>46.72</v>
      </c>
      <c r="D39" s="4">
        <v>49.75</v>
      </c>
      <c r="E39" s="4">
        <v>4459.45</v>
      </c>
      <c r="F39" s="7">
        <f t="shared" si="4"/>
        <v>1.2131715771230622E-2</v>
      </c>
      <c r="G39" s="7">
        <f t="shared" si="5"/>
        <v>-8.5691510561977102E-3</v>
      </c>
      <c r="H39" s="7">
        <f t="shared" si="6"/>
        <v>-6.1852759058855789E-4</v>
      </c>
      <c r="I39" s="5">
        <f t="shared" si="7"/>
        <v>-2.0700866827428333E-2</v>
      </c>
    </row>
    <row r="40" spans="2:9" x14ac:dyDescent="0.15">
      <c r="B40" s="6">
        <v>44672</v>
      </c>
      <c r="C40" s="4">
        <v>47.08</v>
      </c>
      <c r="D40" s="4">
        <v>49.11</v>
      </c>
      <c r="E40" s="4">
        <v>4393.66</v>
      </c>
      <c r="F40" s="7">
        <f t="shared" si="4"/>
        <v>7.7054794520547976E-3</v>
      </c>
      <c r="G40" s="7">
        <f t="shared" si="5"/>
        <v>-1.2864321608040186E-2</v>
      </c>
      <c r="H40" s="7">
        <f t="shared" si="6"/>
        <v>-1.475294038502506E-2</v>
      </c>
      <c r="I40" s="5">
        <f t="shared" si="7"/>
        <v>-2.0569801060094983E-2</v>
      </c>
    </row>
    <row r="41" spans="2:9" x14ac:dyDescent="0.15">
      <c r="B41" s="6">
        <v>44673</v>
      </c>
      <c r="C41" s="4">
        <v>48.93</v>
      </c>
      <c r="D41" s="4">
        <v>48.13</v>
      </c>
      <c r="E41" s="4">
        <v>4271.78</v>
      </c>
      <c r="F41" s="7">
        <f t="shared" si="4"/>
        <v>3.9294817332200527E-2</v>
      </c>
      <c r="G41" s="7">
        <f t="shared" si="5"/>
        <v>-1.9955202606393718E-2</v>
      </c>
      <c r="H41" s="7">
        <f t="shared" si="6"/>
        <v>-2.773997077607282E-2</v>
      </c>
      <c r="I41" s="5">
        <f t="shared" si="7"/>
        <v>-5.9250019938594245E-2</v>
      </c>
    </row>
    <row r="42" spans="2:9" x14ac:dyDescent="0.15">
      <c r="B42" s="6">
        <v>44676</v>
      </c>
      <c r="C42" s="4">
        <v>51.7</v>
      </c>
      <c r="D42" s="4">
        <v>48.95</v>
      </c>
      <c r="E42" s="4">
        <v>4296.12</v>
      </c>
      <c r="F42" s="7">
        <f t="shared" si="4"/>
        <v>5.6611485796035144E-2</v>
      </c>
      <c r="G42" s="7">
        <f t="shared" si="5"/>
        <v>1.7037190941200819E-2</v>
      </c>
      <c r="H42" s="7">
        <f t="shared" si="6"/>
        <v>5.6978589721381478E-3</v>
      </c>
      <c r="I42" s="5">
        <f t="shared" si="7"/>
        <v>-3.9574294854834324E-2</v>
      </c>
    </row>
    <row r="43" spans="2:9" x14ac:dyDescent="0.15">
      <c r="B43" s="6">
        <v>44677</v>
      </c>
      <c r="C43" s="4">
        <v>49.68</v>
      </c>
      <c r="D43" s="4">
        <v>49.03</v>
      </c>
      <c r="E43" s="4">
        <v>4175.2</v>
      </c>
      <c r="F43" s="7">
        <f t="shared" si="4"/>
        <v>-3.9071566731141205E-2</v>
      </c>
      <c r="G43" s="7">
        <f t="shared" si="5"/>
        <v>1.634320735444339E-3</v>
      </c>
      <c r="H43" s="7">
        <f t="shared" si="6"/>
        <v>-2.8146327383778869E-2</v>
      </c>
      <c r="I43" s="5">
        <f t="shared" si="7"/>
        <v>4.0705887466585544E-2</v>
      </c>
    </row>
    <row r="44" spans="2:9" x14ac:dyDescent="0.15">
      <c r="B44" s="6">
        <v>44678</v>
      </c>
      <c r="C44" s="4">
        <v>48.64</v>
      </c>
      <c r="D44" s="4">
        <v>49.74</v>
      </c>
      <c r="E44" s="4">
        <v>4183.96</v>
      </c>
      <c r="F44" s="7">
        <f t="shared" si="4"/>
        <v>-2.0933977455716568E-2</v>
      </c>
      <c r="G44" s="7">
        <f t="shared" si="5"/>
        <v>1.4480930042831019E-2</v>
      </c>
      <c r="H44" s="7">
        <f t="shared" si="6"/>
        <v>2.0981030848821192E-3</v>
      </c>
      <c r="I44" s="5">
        <f t="shared" si="7"/>
        <v>3.5414907498547588E-2</v>
      </c>
    </row>
    <row r="45" spans="2:9" x14ac:dyDescent="0.15">
      <c r="B45" s="6">
        <v>44679</v>
      </c>
      <c r="C45" s="4">
        <v>49.11</v>
      </c>
      <c r="D45" s="4">
        <v>50.51</v>
      </c>
      <c r="E45" s="4">
        <v>4287.5</v>
      </c>
      <c r="F45" s="7">
        <f t="shared" si="4"/>
        <v>9.6628289473683626E-3</v>
      </c>
      <c r="G45" s="7">
        <f t="shared" si="5"/>
        <v>1.5480498592681968E-2</v>
      </c>
      <c r="H45" s="7">
        <f t="shared" si="6"/>
        <v>2.474689050564538E-2</v>
      </c>
      <c r="I45" s="5">
        <f t="shared" si="7"/>
        <v>5.8176696453136056E-3</v>
      </c>
    </row>
    <row r="46" spans="2:9" x14ac:dyDescent="0.15">
      <c r="B46" s="6">
        <v>44680</v>
      </c>
      <c r="C46" s="4">
        <v>49.02</v>
      </c>
      <c r="D46" s="4">
        <v>49.07</v>
      </c>
      <c r="E46" s="4">
        <v>4131.93</v>
      </c>
      <c r="F46" s="7">
        <f t="shared" si="4"/>
        <v>-1.8326206475258733E-3</v>
      </c>
      <c r="G46" s="7">
        <f t="shared" si="5"/>
        <v>-2.8509206097802386E-2</v>
      </c>
      <c r="H46" s="7">
        <f t="shared" si="6"/>
        <v>-3.6284548104956182E-2</v>
      </c>
      <c r="I46" s="5">
        <f t="shared" si="7"/>
        <v>-2.6676585450276513E-2</v>
      </c>
    </row>
    <row r="47" spans="2:9" x14ac:dyDescent="0.15">
      <c r="B47" s="6">
        <v>44683</v>
      </c>
      <c r="C47" s="4">
        <v>49.14</v>
      </c>
      <c r="D47" s="4">
        <v>48.34</v>
      </c>
      <c r="E47" s="4">
        <v>4155.38</v>
      </c>
      <c r="F47" s="7">
        <f t="shared" si="4"/>
        <v>2.4479804161565699E-3</v>
      </c>
      <c r="G47" s="7">
        <f t="shared" si="5"/>
        <v>-1.4876706745465595E-2</v>
      </c>
      <c r="H47" s="7">
        <f t="shared" si="6"/>
        <v>5.6753139573999523E-3</v>
      </c>
      <c r="I47" s="5">
        <f t="shared" si="7"/>
        <v>-1.7324687161622165E-2</v>
      </c>
    </row>
    <row r="48" spans="2:9" x14ac:dyDescent="0.15">
      <c r="B48" s="6">
        <v>44684</v>
      </c>
      <c r="C48" s="4">
        <v>48.87</v>
      </c>
      <c r="D48" s="4">
        <v>49.29</v>
      </c>
      <c r="E48" s="4">
        <v>4175.4799999999996</v>
      </c>
      <c r="F48" s="7">
        <f t="shared" si="4"/>
        <v>-5.494505494505586E-3</v>
      </c>
      <c r="G48" s="7">
        <f t="shared" si="5"/>
        <v>1.9652461729416482E-2</v>
      </c>
      <c r="H48" s="7">
        <f t="shared" si="6"/>
        <v>4.8371027439124692E-3</v>
      </c>
      <c r="I48" s="5">
        <f t="shared" si="7"/>
        <v>2.5146967223922068E-2</v>
      </c>
    </row>
    <row r="49" spans="2:9" x14ac:dyDescent="0.15">
      <c r="B49" s="6">
        <v>44685</v>
      </c>
      <c r="C49" s="4">
        <v>49.06</v>
      </c>
      <c r="D49" s="4">
        <v>49.66</v>
      </c>
      <c r="E49" s="4">
        <v>4300.17</v>
      </c>
      <c r="F49" s="7">
        <f t="shared" si="4"/>
        <v>3.8878657663188321E-3</v>
      </c>
      <c r="G49" s="7">
        <f t="shared" si="5"/>
        <v>7.5065936295393154E-3</v>
      </c>
      <c r="H49" s="7">
        <f t="shared" si="6"/>
        <v>2.9862434977535601E-2</v>
      </c>
      <c r="I49" s="5">
        <f t="shared" si="7"/>
        <v>3.6187278632204833E-3</v>
      </c>
    </row>
    <row r="50" spans="2:9" x14ac:dyDescent="0.15">
      <c r="B50" s="6">
        <v>44686</v>
      </c>
      <c r="C50" s="4">
        <v>50.36</v>
      </c>
      <c r="D50" s="4">
        <v>48.45</v>
      </c>
      <c r="E50" s="4">
        <v>4146.87</v>
      </c>
      <c r="F50" s="7">
        <f t="shared" si="4"/>
        <v>2.6498165511618321E-2</v>
      </c>
      <c r="G50" s="7">
        <f t="shared" si="5"/>
        <v>-2.4365686669351461E-2</v>
      </c>
      <c r="H50" s="7">
        <f t="shared" si="6"/>
        <v>-3.5649753381843063E-2</v>
      </c>
      <c r="I50" s="5">
        <f t="shared" si="7"/>
        <v>-5.0863852180969782E-2</v>
      </c>
    </row>
    <row r="51" spans="2:9" x14ac:dyDescent="0.15">
      <c r="B51" s="6">
        <v>44687</v>
      </c>
      <c r="C51" s="4">
        <v>49.8</v>
      </c>
      <c r="D51" s="4">
        <v>49.04</v>
      </c>
      <c r="E51" s="4">
        <v>4123.34</v>
      </c>
      <c r="F51" s="7">
        <f t="shared" si="4"/>
        <v>-1.1119936457505974E-2</v>
      </c>
      <c r="G51" s="7">
        <f t="shared" si="5"/>
        <v>1.2177502579979294E-2</v>
      </c>
      <c r="H51" s="7">
        <f t="shared" si="6"/>
        <v>-5.6741590645473794E-3</v>
      </c>
      <c r="I51" s="5">
        <f t="shared" si="7"/>
        <v>2.3297439037485268E-2</v>
      </c>
    </row>
    <row r="52" spans="2:9" x14ac:dyDescent="0.15">
      <c r="B52" s="6">
        <v>44690</v>
      </c>
      <c r="C52" s="4">
        <v>47.96</v>
      </c>
      <c r="D52" s="4">
        <v>48.64</v>
      </c>
      <c r="E52" s="4">
        <v>3991.24</v>
      </c>
      <c r="F52" s="7">
        <f t="shared" si="4"/>
        <v>-3.6947791164658517E-2</v>
      </c>
      <c r="G52" s="7">
        <f t="shared" si="5"/>
        <v>-8.1566068515497303E-3</v>
      </c>
      <c r="H52" s="7">
        <f t="shared" si="6"/>
        <v>-3.2037134944001844E-2</v>
      </c>
      <c r="I52" s="5">
        <f t="shared" si="7"/>
        <v>2.8791184313108786E-2</v>
      </c>
    </row>
    <row r="53" spans="2:9" x14ac:dyDescent="0.15">
      <c r="B53" s="6">
        <v>44691</v>
      </c>
      <c r="C53" s="4">
        <v>47.26</v>
      </c>
      <c r="D53" s="4">
        <v>49.49</v>
      </c>
      <c r="E53" s="4">
        <v>4001.05</v>
      </c>
      <c r="F53" s="7">
        <f t="shared" si="4"/>
        <v>-1.4595496246872508E-2</v>
      </c>
      <c r="G53" s="7">
        <f t="shared" si="5"/>
        <v>1.7475328947368363E-2</v>
      </c>
      <c r="H53" s="7">
        <f t="shared" si="6"/>
        <v>2.4578827632515399E-3</v>
      </c>
      <c r="I53" s="5">
        <f t="shared" si="7"/>
        <v>3.2070825194240871E-2</v>
      </c>
    </row>
    <row r="54" spans="2:9" x14ac:dyDescent="0.15">
      <c r="B54" s="6">
        <v>44692</v>
      </c>
      <c r="C54" s="4">
        <v>46.09</v>
      </c>
      <c r="D54" s="4">
        <v>49.45</v>
      </c>
      <c r="E54" s="4">
        <v>3935.18</v>
      </c>
      <c r="F54" s="7">
        <f t="shared" si="4"/>
        <v>-2.4756665256030375E-2</v>
      </c>
      <c r="G54" s="7">
        <f t="shared" si="5"/>
        <v>-8.082440897150267E-4</v>
      </c>
      <c r="H54" s="7">
        <f t="shared" si="6"/>
        <v>-1.6463178415666024E-2</v>
      </c>
      <c r="I54" s="5">
        <f t="shared" si="7"/>
        <v>2.3948421166315348E-2</v>
      </c>
    </row>
    <row r="55" spans="2:9" x14ac:dyDescent="0.15">
      <c r="B55" s="6">
        <v>44693</v>
      </c>
      <c r="C55" s="4">
        <v>45.08</v>
      </c>
      <c r="D55" s="4">
        <v>50.39</v>
      </c>
      <c r="E55" s="4">
        <v>3930.08</v>
      </c>
      <c r="F55" s="7">
        <f t="shared" si="4"/>
        <v>-2.1913647211976639E-2</v>
      </c>
      <c r="G55" s="7">
        <f t="shared" si="5"/>
        <v>1.900910010111212E-2</v>
      </c>
      <c r="H55" s="7">
        <f t="shared" si="6"/>
        <v>-1.2960017076728558E-3</v>
      </c>
      <c r="I55" s="5">
        <f t="shared" si="7"/>
        <v>4.0922747313088759E-2</v>
      </c>
    </row>
    <row r="56" spans="2:9" x14ac:dyDescent="0.15">
      <c r="B56" s="6">
        <v>44694</v>
      </c>
      <c r="C56" s="4">
        <v>40.72</v>
      </c>
      <c r="D56" s="4">
        <v>49.92</v>
      </c>
      <c r="E56" s="4">
        <v>4023.89</v>
      </c>
      <c r="F56" s="7">
        <f t="shared" si="4"/>
        <v>-9.6716947648624707E-2</v>
      </c>
      <c r="G56" s="7">
        <f t="shared" si="5"/>
        <v>-9.3272474697360108E-3</v>
      </c>
      <c r="H56" s="7">
        <f t="shared" si="6"/>
        <v>2.386974310955492E-2</v>
      </c>
      <c r="I56" s="5">
        <f t="shared" si="7"/>
        <v>8.7389700178888696E-2</v>
      </c>
    </row>
    <row r="57" spans="2:9" x14ac:dyDescent="0.15">
      <c r="B57" s="6">
        <v>44697</v>
      </c>
      <c r="C57" s="4">
        <v>37.39</v>
      </c>
      <c r="D57" s="4">
        <v>50.67</v>
      </c>
      <c r="E57" s="4">
        <v>4008.01</v>
      </c>
      <c r="F57" s="7">
        <f t="shared" si="4"/>
        <v>-8.1777996070726888E-2</v>
      </c>
      <c r="G57" s="7">
        <f t="shared" si="5"/>
        <v>1.5024038461538547E-2</v>
      </c>
      <c r="H57" s="7">
        <f t="shared" si="6"/>
        <v>-3.9464299471405617E-3</v>
      </c>
      <c r="I57" s="5">
        <f t="shared" si="7"/>
        <v>9.6802034532265435E-2</v>
      </c>
    </row>
    <row r="58" spans="2:9" x14ac:dyDescent="0.15">
      <c r="B58" s="6">
        <v>44698</v>
      </c>
      <c r="C58" s="4">
        <v>38.32</v>
      </c>
      <c r="D58" s="4">
        <v>51.34</v>
      </c>
      <c r="E58" s="4">
        <v>4088.85</v>
      </c>
      <c r="F58" s="7">
        <f t="shared" si="4"/>
        <v>2.4872960684675149E-2</v>
      </c>
      <c r="G58" s="7">
        <f t="shared" si="5"/>
        <v>1.322281428853378E-2</v>
      </c>
      <c r="H58" s="7">
        <f t="shared" si="6"/>
        <v>2.0169610355263545E-2</v>
      </c>
      <c r="I58" s="5">
        <f t="shared" si="7"/>
        <v>-1.165014639614137E-2</v>
      </c>
    </row>
    <row r="59" spans="2:9" x14ac:dyDescent="0.15">
      <c r="B59" s="6">
        <v>44699</v>
      </c>
      <c r="C59" s="4">
        <v>36.85</v>
      </c>
      <c r="D59" s="4">
        <v>50.4</v>
      </c>
      <c r="E59" s="4">
        <v>3923.68</v>
      </c>
      <c r="F59" s="7">
        <f t="shared" si="4"/>
        <v>-3.8361169102296366E-2</v>
      </c>
      <c r="G59" s="7">
        <f t="shared" si="5"/>
        <v>-1.8309310479158625E-2</v>
      </c>
      <c r="H59" s="7">
        <f t="shared" si="6"/>
        <v>-4.0395221150201222E-2</v>
      </c>
      <c r="I59" s="5">
        <f t="shared" si="7"/>
        <v>2.0051858623137742E-2</v>
      </c>
    </row>
    <row r="60" spans="2:9" x14ac:dyDescent="0.15">
      <c r="B60" s="6">
        <v>44700</v>
      </c>
      <c r="C60" s="4">
        <v>37.29</v>
      </c>
      <c r="D60" s="4">
        <v>50.65</v>
      </c>
      <c r="E60" s="4">
        <v>3900.79</v>
      </c>
      <c r="F60" s="7">
        <f t="shared" si="4"/>
        <v>1.1940298507462588E-2</v>
      </c>
      <c r="G60" s="7">
        <f t="shared" si="5"/>
        <v>4.9603174603174427E-3</v>
      </c>
      <c r="H60" s="7">
        <f t="shared" si="6"/>
        <v>-5.8338090771927753E-3</v>
      </c>
      <c r="I60" s="5">
        <f t="shared" si="7"/>
        <v>-6.9799810471451451E-3</v>
      </c>
    </row>
    <row r="61" spans="2:9" x14ac:dyDescent="0.15">
      <c r="B61" s="6">
        <v>44701</v>
      </c>
      <c r="C61" s="4">
        <v>38.29</v>
      </c>
      <c r="D61" s="4">
        <v>52.47</v>
      </c>
      <c r="E61" s="4">
        <v>3901.36</v>
      </c>
      <c r="F61" s="7">
        <f t="shared" si="4"/>
        <v>2.6816840976132905E-2</v>
      </c>
      <c r="G61" s="7">
        <f t="shared" si="5"/>
        <v>3.5932872655478842E-2</v>
      </c>
      <c r="H61" s="7">
        <f t="shared" si="6"/>
        <v>1.4612424662696633E-4</v>
      </c>
      <c r="I61" s="5">
        <f t="shared" si="7"/>
        <v>9.1160316793459373E-3</v>
      </c>
    </row>
    <row r="62" spans="2:9" x14ac:dyDescent="0.15">
      <c r="B62" s="6">
        <v>44704</v>
      </c>
      <c r="C62" s="4">
        <v>37.86</v>
      </c>
      <c r="D62" s="4">
        <v>52.88</v>
      </c>
      <c r="E62" s="4">
        <v>3973.75</v>
      </c>
      <c r="F62" s="7">
        <f t="shared" si="4"/>
        <v>-1.1230086184382371E-2</v>
      </c>
      <c r="G62" s="7">
        <f t="shared" si="5"/>
        <v>7.8139889460644429E-3</v>
      </c>
      <c r="H62" s="7">
        <f t="shared" si="6"/>
        <v>1.8555067976295359E-2</v>
      </c>
      <c r="I62" s="5">
        <f t="shared" si="7"/>
        <v>1.9044075130446814E-2</v>
      </c>
    </row>
    <row r="63" spans="2:9" x14ac:dyDescent="0.15">
      <c r="B63" s="6">
        <v>44705</v>
      </c>
      <c r="C63" s="4">
        <v>35.76</v>
      </c>
      <c r="D63" s="4">
        <v>53.41</v>
      </c>
      <c r="E63" s="4">
        <v>3941.48</v>
      </c>
      <c r="F63" s="7">
        <f t="shared" si="4"/>
        <v>-5.5467511885895493E-2</v>
      </c>
      <c r="G63" s="7">
        <f t="shared" si="5"/>
        <v>1.0022692889561258E-2</v>
      </c>
      <c r="H63" s="7">
        <f t="shared" si="6"/>
        <v>-8.1207927021075266E-3</v>
      </c>
      <c r="I63" s="5">
        <f t="shared" si="7"/>
        <v>6.5490204775456751E-2</v>
      </c>
    </row>
    <row r="64" spans="2:9" x14ac:dyDescent="0.15">
      <c r="B64" s="6">
        <v>44706</v>
      </c>
      <c r="C64" s="4">
        <v>37.159999999999997</v>
      </c>
      <c r="D64" s="4">
        <v>53.71</v>
      </c>
      <c r="E64" s="4">
        <v>3978.73</v>
      </c>
      <c r="F64" s="7">
        <f t="shared" si="4"/>
        <v>3.9149888143176659E-2</v>
      </c>
      <c r="G64" s="7">
        <f t="shared" si="5"/>
        <v>5.6169256693503478E-3</v>
      </c>
      <c r="H64" s="7">
        <f t="shared" si="6"/>
        <v>9.4507646873762674E-3</v>
      </c>
      <c r="I64" s="5">
        <f t="shared" si="7"/>
        <v>-3.3532962473826311E-2</v>
      </c>
    </row>
    <row r="65" spans="2:9" x14ac:dyDescent="0.15">
      <c r="B65" s="6">
        <v>44707</v>
      </c>
      <c r="C65" s="4">
        <v>39.520000000000003</v>
      </c>
      <c r="D65" s="4">
        <v>53.99</v>
      </c>
      <c r="E65" s="4">
        <v>4057.84</v>
      </c>
      <c r="F65" s="7">
        <f t="shared" si="4"/>
        <v>6.3509149623250938E-2</v>
      </c>
      <c r="G65" s="7">
        <f t="shared" si="5"/>
        <v>5.2131819028113924E-3</v>
      </c>
      <c r="H65" s="7">
        <f t="shared" si="6"/>
        <v>1.988322907058282E-2</v>
      </c>
      <c r="I65" s="5">
        <f t="shared" si="7"/>
        <v>-5.8295967720439545E-2</v>
      </c>
    </row>
    <row r="66" spans="2:9" x14ac:dyDescent="0.15">
      <c r="B66" s="6">
        <v>44708</v>
      </c>
      <c r="C66" s="4">
        <v>40.17</v>
      </c>
      <c r="D66" s="4">
        <v>53.91</v>
      </c>
      <c r="E66" s="4">
        <v>4158.24</v>
      </c>
      <c r="F66" s="7">
        <f t="shared" si="4"/>
        <v>1.6447368421052655E-2</v>
      </c>
      <c r="G66" s="7">
        <f t="shared" si="5"/>
        <v>-1.4817558807187492E-3</v>
      </c>
      <c r="H66" s="7">
        <f t="shared" si="6"/>
        <v>2.4742227391912897E-2</v>
      </c>
      <c r="I66" s="5">
        <f t="shared" si="7"/>
        <v>-1.7929124301771404E-2</v>
      </c>
    </row>
    <row r="67" spans="2:9" x14ac:dyDescent="0.15">
      <c r="B67" s="6">
        <v>44712</v>
      </c>
      <c r="C67" s="4">
        <v>39.6</v>
      </c>
      <c r="D67" s="4">
        <v>53.04</v>
      </c>
      <c r="E67" s="4">
        <v>4132.1499999999996</v>
      </c>
      <c r="F67" s="7">
        <f t="shared" si="4"/>
        <v>-1.4189693801344272E-2</v>
      </c>
      <c r="G67" s="7">
        <f t="shared" si="5"/>
        <v>-1.6138007790762354E-2</v>
      </c>
      <c r="H67" s="7">
        <f t="shared" si="6"/>
        <v>-6.2742891223209751E-3</v>
      </c>
      <c r="I67" s="5">
        <f t="shared" si="7"/>
        <v>-1.9483139894180823E-3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F176-EED2-3B4F-83EC-6E50EAC26CFF}">
  <dimension ref="A1:B39"/>
  <sheetViews>
    <sheetView workbookViewId="0">
      <selection activeCell="F9" sqref="F9"/>
    </sheetView>
  </sheetViews>
  <sheetFormatPr baseColWidth="10" defaultRowHeight="14" x14ac:dyDescent="0.15"/>
  <sheetData>
    <row r="1" spans="1:2" ht="16" x14ac:dyDescent="0.15">
      <c r="A1" s="9" t="s">
        <v>10</v>
      </c>
      <c r="B1" s="1"/>
    </row>
    <row r="2" spans="1:2" x14ac:dyDescent="0.15">
      <c r="A2" s="1"/>
      <c r="B2" s="1"/>
    </row>
    <row r="3" spans="1:2" x14ac:dyDescent="0.15">
      <c r="A3" s="1" t="s">
        <v>0</v>
      </c>
      <c r="B3" s="1" t="s">
        <v>6</v>
      </c>
    </row>
    <row r="4" spans="1:2" x14ac:dyDescent="0.15">
      <c r="A4" s="3">
        <v>44659</v>
      </c>
      <c r="B4" s="1">
        <v>4488.28</v>
      </c>
    </row>
    <row r="5" spans="1:2" x14ac:dyDescent="0.15">
      <c r="A5" s="3">
        <v>44662</v>
      </c>
      <c r="B5" s="1">
        <v>4412.53</v>
      </c>
    </row>
    <row r="6" spans="1:2" x14ac:dyDescent="0.15">
      <c r="A6" s="3">
        <v>44663</v>
      </c>
      <c r="B6" s="1">
        <v>4397.45</v>
      </c>
    </row>
    <row r="7" spans="1:2" x14ac:dyDescent="0.15">
      <c r="A7" s="3">
        <v>44664</v>
      </c>
      <c r="B7" s="1">
        <v>4446.59</v>
      </c>
    </row>
    <row r="8" spans="1:2" x14ac:dyDescent="0.15">
      <c r="A8" s="3">
        <v>44665</v>
      </c>
      <c r="B8" s="1">
        <v>4392.59</v>
      </c>
    </row>
    <row r="9" spans="1:2" x14ac:dyDescent="0.15">
      <c r="A9" s="3">
        <v>44669</v>
      </c>
      <c r="B9" s="1">
        <v>4391.6899999999996</v>
      </c>
    </row>
    <row r="10" spans="1:2" x14ac:dyDescent="0.15">
      <c r="A10" s="3">
        <v>44670</v>
      </c>
      <c r="B10" s="1">
        <v>4462.21</v>
      </c>
    </row>
    <row r="11" spans="1:2" x14ac:dyDescent="0.15">
      <c r="A11" s="3">
        <v>44671</v>
      </c>
      <c r="B11" s="1">
        <v>4459.45</v>
      </c>
    </row>
    <row r="12" spans="1:2" x14ac:dyDescent="0.15">
      <c r="A12" s="3">
        <v>44672</v>
      </c>
      <c r="B12" s="1">
        <v>4393.66</v>
      </c>
    </row>
    <row r="13" spans="1:2" x14ac:dyDescent="0.15">
      <c r="A13" s="3">
        <v>44673</v>
      </c>
      <c r="B13" s="1">
        <v>4271.78</v>
      </c>
    </row>
    <row r="14" spans="1:2" x14ac:dyDescent="0.15">
      <c r="A14" s="3">
        <v>44676</v>
      </c>
      <c r="B14" s="1">
        <v>4296.12</v>
      </c>
    </row>
    <row r="15" spans="1:2" x14ac:dyDescent="0.15">
      <c r="A15" s="3">
        <v>44677</v>
      </c>
      <c r="B15" s="1">
        <v>4175.2</v>
      </c>
    </row>
    <row r="16" spans="1:2" x14ac:dyDescent="0.15">
      <c r="A16" s="3">
        <v>44678</v>
      </c>
      <c r="B16" s="1">
        <v>4183.96</v>
      </c>
    </row>
    <row r="17" spans="1:2" x14ac:dyDescent="0.15">
      <c r="A17" s="3">
        <v>44679</v>
      </c>
      <c r="B17" s="1">
        <v>4287.5</v>
      </c>
    </row>
    <row r="18" spans="1:2" x14ac:dyDescent="0.15">
      <c r="A18" s="3">
        <v>44680</v>
      </c>
      <c r="B18" s="1">
        <v>4131.93</v>
      </c>
    </row>
    <row r="19" spans="1:2" x14ac:dyDescent="0.15">
      <c r="A19" s="3">
        <v>44683</v>
      </c>
      <c r="B19" s="1">
        <v>4155.38</v>
      </c>
    </row>
    <row r="20" spans="1:2" x14ac:dyDescent="0.15">
      <c r="A20" s="3">
        <v>44684</v>
      </c>
      <c r="B20" s="1">
        <v>4175.4799999999996</v>
      </c>
    </row>
    <row r="21" spans="1:2" x14ac:dyDescent="0.15">
      <c r="A21" s="3">
        <v>44685</v>
      </c>
      <c r="B21" s="1">
        <v>4300.17</v>
      </c>
    </row>
    <row r="22" spans="1:2" x14ac:dyDescent="0.15">
      <c r="A22" s="3">
        <v>44686</v>
      </c>
      <c r="B22" s="1">
        <v>4146.87</v>
      </c>
    </row>
    <row r="23" spans="1:2" x14ac:dyDescent="0.15">
      <c r="A23" s="3">
        <v>44687</v>
      </c>
      <c r="B23" s="1">
        <v>4123.34</v>
      </c>
    </row>
    <row r="24" spans="1:2" x14ac:dyDescent="0.15">
      <c r="A24" s="3">
        <v>44690</v>
      </c>
      <c r="B24" s="1">
        <v>3991.24</v>
      </c>
    </row>
    <row r="25" spans="1:2" x14ac:dyDescent="0.15">
      <c r="A25" s="3">
        <v>44691</v>
      </c>
      <c r="B25" s="1">
        <v>4001.05</v>
      </c>
    </row>
    <row r="26" spans="1:2" x14ac:dyDescent="0.15">
      <c r="A26" s="3">
        <v>44692</v>
      </c>
      <c r="B26" s="1">
        <v>3935.18</v>
      </c>
    </row>
    <row r="27" spans="1:2" x14ac:dyDescent="0.15">
      <c r="A27" s="3">
        <v>44693</v>
      </c>
      <c r="B27" s="1">
        <v>3930.08</v>
      </c>
    </row>
    <row r="28" spans="1:2" x14ac:dyDescent="0.15">
      <c r="A28" s="3">
        <v>44694</v>
      </c>
      <c r="B28" s="1">
        <v>4023.89</v>
      </c>
    </row>
    <row r="29" spans="1:2" x14ac:dyDescent="0.15">
      <c r="A29" s="3">
        <v>44697</v>
      </c>
      <c r="B29" s="1">
        <v>4008.01</v>
      </c>
    </row>
    <row r="30" spans="1:2" x14ac:dyDescent="0.15">
      <c r="A30" s="3">
        <v>44698</v>
      </c>
      <c r="B30" s="1">
        <v>4088.85</v>
      </c>
    </row>
    <row r="31" spans="1:2" x14ac:dyDescent="0.15">
      <c r="A31" s="3">
        <v>44699</v>
      </c>
      <c r="B31" s="1">
        <v>3923.68</v>
      </c>
    </row>
    <row r="32" spans="1:2" x14ac:dyDescent="0.15">
      <c r="A32" s="3">
        <v>44700</v>
      </c>
      <c r="B32" s="1">
        <v>3900.79</v>
      </c>
    </row>
    <row r="33" spans="1:2" x14ac:dyDescent="0.15">
      <c r="A33" s="3">
        <v>44701</v>
      </c>
      <c r="B33" s="1">
        <v>3901.36</v>
      </c>
    </row>
    <row r="34" spans="1:2" x14ac:dyDescent="0.15">
      <c r="A34" s="3">
        <v>44704</v>
      </c>
      <c r="B34" s="1">
        <v>3973.75</v>
      </c>
    </row>
    <row r="35" spans="1:2" x14ac:dyDescent="0.15">
      <c r="A35" s="3">
        <v>44705</v>
      </c>
      <c r="B35" s="1">
        <v>3941.48</v>
      </c>
    </row>
    <row r="36" spans="1:2" x14ac:dyDescent="0.15">
      <c r="A36" s="3">
        <v>44706</v>
      </c>
      <c r="B36" s="1">
        <v>3978.73</v>
      </c>
    </row>
    <row r="37" spans="1:2" x14ac:dyDescent="0.15">
      <c r="A37" s="3">
        <v>44707</v>
      </c>
      <c r="B37" s="1">
        <v>4057.84</v>
      </c>
    </row>
    <row r="38" spans="1:2" x14ac:dyDescent="0.15">
      <c r="A38" s="3">
        <v>44708</v>
      </c>
      <c r="B38" s="1">
        <v>4158.24</v>
      </c>
    </row>
    <row r="39" spans="1:2" x14ac:dyDescent="0.15">
      <c r="A39" s="3">
        <v>44712</v>
      </c>
      <c r="B39" s="1">
        <v>4132.1499999999996</v>
      </c>
    </row>
  </sheetData>
  <autoFilter ref="A3:B3" xr:uid="{4182F176-EED2-3B4F-83EC-6E50EAC26CFF}">
    <sortState xmlns:xlrd2="http://schemas.microsoft.com/office/spreadsheetml/2017/richdata2" ref="A4:B39">
      <sortCondition ref="A3:A3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95B4-4CC3-D647-8443-953A253B08F2}">
  <dimension ref="A1:B39"/>
  <sheetViews>
    <sheetView workbookViewId="0">
      <selection activeCell="H29" sqref="H29"/>
    </sheetView>
  </sheetViews>
  <sheetFormatPr baseColWidth="10" defaultColWidth="10.83203125" defaultRowHeight="14" x14ac:dyDescent="0.15"/>
  <cols>
    <col min="1" max="16384" width="10.83203125" style="1"/>
  </cols>
  <sheetData>
    <row r="1" spans="1:2" ht="16" x14ac:dyDescent="0.15">
      <c r="A1" s="9" t="s">
        <v>17</v>
      </c>
    </row>
    <row r="2" spans="1:2" x14ac:dyDescent="0.15">
      <c r="A2" s="2"/>
    </row>
    <row r="3" spans="1:2" x14ac:dyDescent="0.15">
      <c r="A3" s="1" t="s">
        <v>0</v>
      </c>
      <c r="B3" s="1" t="s">
        <v>6</v>
      </c>
    </row>
    <row r="4" spans="1:2" x14ac:dyDescent="0.15">
      <c r="A4" s="3">
        <v>44659</v>
      </c>
      <c r="B4" s="1">
        <v>46.23</v>
      </c>
    </row>
    <row r="5" spans="1:2" x14ac:dyDescent="0.15">
      <c r="A5" s="3">
        <v>44662</v>
      </c>
      <c r="B5" s="1">
        <v>47.01</v>
      </c>
    </row>
    <row r="6" spans="1:2" x14ac:dyDescent="0.15">
      <c r="A6" s="3">
        <v>44663</v>
      </c>
      <c r="B6" s="1">
        <v>44.48</v>
      </c>
    </row>
    <row r="7" spans="1:2" x14ac:dyDescent="0.15">
      <c r="A7" s="3">
        <v>44664</v>
      </c>
      <c r="B7" s="1">
        <v>45.85</v>
      </c>
    </row>
    <row r="8" spans="1:2" x14ac:dyDescent="0.15">
      <c r="A8" s="3">
        <v>44665</v>
      </c>
      <c r="B8" s="1">
        <v>45.08</v>
      </c>
    </row>
    <row r="9" spans="1:2" x14ac:dyDescent="0.15">
      <c r="A9" s="3">
        <v>44669</v>
      </c>
      <c r="B9" s="1">
        <v>48.45</v>
      </c>
    </row>
    <row r="10" spans="1:2" x14ac:dyDescent="0.15">
      <c r="A10" s="3">
        <v>44670</v>
      </c>
      <c r="B10" s="1">
        <v>46.16</v>
      </c>
    </row>
    <row r="11" spans="1:2" x14ac:dyDescent="0.15">
      <c r="A11" s="3">
        <v>44671</v>
      </c>
      <c r="B11" s="1">
        <v>46.72</v>
      </c>
    </row>
    <row r="12" spans="1:2" x14ac:dyDescent="0.15">
      <c r="A12" s="3">
        <v>44672</v>
      </c>
      <c r="B12" s="1">
        <v>47.08</v>
      </c>
    </row>
    <row r="13" spans="1:2" x14ac:dyDescent="0.15">
      <c r="A13" s="3">
        <v>44673</v>
      </c>
      <c r="B13" s="1">
        <v>48.93</v>
      </c>
    </row>
    <row r="14" spans="1:2" x14ac:dyDescent="0.15">
      <c r="A14" s="3">
        <v>44676</v>
      </c>
      <c r="B14" s="1">
        <v>51.7</v>
      </c>
    </row>
    <row r="15" spans="1:2" x14ac:dyDescent="0.15">
      <c r="A15" s="3">
        <v>44677</v>
      </c>
      <c r="B15" s="1">
        <v>49.68</v>
      </c>
    </row>
    <row r="16" spans="1:2" x14ac:dyDescent="0.15">
      <c r="A16" s="3">
        <v>44678</v>
      </c>
      <c r="B16" s="1">
        <v>48.64</v>
      </c>
    </row>
    <row r="17" spans="1:2" x14ac:dyDescent="0.15">
      <c r="A17" s="3">
        <v>44679</v>
      </c>
      <c r="B17" s="1">
        <v>49.11</v>
      </c>
    </row>
    <row r="18" spans="1:2" x14ac:dyDescent="0.15">
      <c r="A18" s="3">
        <v>44680</v>
      </c>
      <c r="B18" s="1">
        <v>49.02</v>
      </c>
    </row>
    <row r="19" spans="1:2" x14ac:dyDescent="0.15">
      <c r="A19" s="3">
        <v>44683</v>
      </c>
      <c r="B19" s="1">
        <v>49.14</v>
      </c>
    </row>
    <row r="20" spans="1:2" x14ac:dyDescent="0.15">
      <c r="A20" s="3">
        <v>44684</v>
      </c>
      <c r="B20" s="1">
        <v>48.87</v>
      </c>
    </row>
    <row r="21" spans="1:2" x14ac:dyDescent="0.15">
      <c r="A21" s="3">
        <v>44685</v>
      </c>
      <c r="B21" s="1">
        <v>49.06</v>
      </c>
    </row>
    <row r="22" spans="1:2" x14ac:dyDescent="0.15">
      <c r="A22" s="3">
        <v>44686</v>
      </c>
      <c r="B22" s="1">
        <v>50.36</v>
      </c>
    </row>
    <row r="23" spans="1:2" x14ac:dyDescent="0.15">
      <c r="A23" s="3">
        <v>44687</v>
      </c>
      <c r="B23" s="1">
        <v>49.8</v>
      </c>
    </row>
    <row r="24" spans="1:2" x14ac:dyDescent="0.15">
      <c r="A24" s="3">
        <v>44690</v>
      </c>
      <c r="B24" s="1">
        <v>47.96</v>
      </c>
    </row>
    <row r="25" spans="1:2" x14ac:dyDescent="0.15">
      <c r="A25" s="3">
        <v>44691</v>
      </c>
      <c r="B25" s="1">
        <v>47.26</v>
      </c>
    </row>
    <row r="26" spans="1:2" x14ac:dyDescent="0.15">
      <c r="A26" s="3">
        <v>44692</v>
      </c>
      <c r="B26" s="1">
        <v>46.09</v>
      </c>
    </row>
    <row r="27" spans="1:2" x14ac:dyDescent="0.15">
      <c r="A27" s="3">
        <v>44693</v>
      </c>
      <c r="B27" s="1">
        <v>45.08</v>
      </c>
    </row>
    <row r="28" spans="1:2" x14ac:dyDescent="0.15">
      <c r="A28" s="3">
        <v>44694</v>
      </c>
      <c r="B28" s="1">
        <v>40.72</v>
      </c>
    </row>
    <row r="29" spans="1:2" x14ac:dyDescent="0.15">
      <c r="A29" s="3">
        <v>44697</v>
      </c>
      <c r="B29" s="1">
        <v>37.39</v>
      </c>
    </row>
    <row r="30" spans="1:2" x14ac:dyDescent="0.15">
      <c r="A30" s="3">
        <v>44698</v>
      </c>
      <c r="B30" s="1">
        <v>38.32</v>
      </c>
    </row>
    <row r="31" spans="1:2" x14ac:dyDescent="0.15">
      <c r="A31" s="3">
        <v>44699</v>
      </c>
      <c r="B31" s="1">
        <v>36.85</v>
      </c>
    </row>
    <row r="32" spans="1:2" x14ac:dyDescent="0.15">
      <c r="A32" s="3">
        <v>44700</v>
      </c>
      <c r="B32" s="1">
        <v>37.29</v>
      </c>
    </row>
    <row r="33" spans="1:2" x14ac:dyDescent="0.15">
      <c r="A33" s="3">
        <v>44701</v>
      </c>
      <c r="B33" s="1">
        <v>38.29</v>
      </c>
    </row>
    <row r="34" spans="1:2" x14ac:dyDescent="0.15">
      <c r="A34" s="3">
        <v>44704</v>
      </c>
      <c r="B34" s="1">
        <v>37.86</v>
      </c>
    </row>
    <row r="35" spans="1:2" x14ac:dyDescent="0.15">
      <c r="A35" s="3">
        <v>44705</v>
      </c>
      <c r="B35" s="1">
        <v>35.76</v>
      </c>
    </row>
    <row r="36" spans="1:2" x14ac:dyDescent="0.15">
      <c r="A36" s="3">
        <v>44706</v>
      </c>
      <c r="B36" s="1">
        <v>37.159999999999997</v>
      </c>
    </row>
    <row r="37" spans="1:2" x14ac:dyDescent="0.15">
      <c r="A37" s="3">
        <v>44707</v>
      </c>
      <c r="B37" s="1">
        <v>39.520000000000003</v>
      </c>
    </row>
    <row r="38" spans="1:2" x14ac:dyDescent="0.15">
      <c r="A38" s="3">
        <v>44708</v>
      </c>
      <c r="B38" s="1">
        <v>40.17</v>
      </c>
    </row>
    <row r="39" spans="1:2" x14ac:dyDescent="0.15">
      <c r="A39" s="3">
        <v>44712</v>
      </c>
      <c r="B39" s="1">
        <v>39.6</v>
      </c>
    </row>
  </sheetData>
  <autoFilter ref="A3:B3" xr:uid="{0EB795B4-4CC3-D647-8443-953A253B08F2}">
    <sortState xmlns:xlrd2="http://schemas.microsoft.com/office/spreadsheetml/2017/richdata2" ref="A4:B54">
      <sortCondition ref="A3:A5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187E-9BCA-1C4D-AA33-47CE9371E78C}">
  <dimension ref="A1:B39"/>
  <sheetViews>
    <sheetView workbookViewId="0">
      <selection sqref="A1:XFD1048576"/>
    </sheetView>
  </sheetViews>
  <sheetFormatPr baseColWidth="10" defaultColWidth="10.83203125" defaultRowHeight="14" x14ac:dyDescent="0.15"/>
  <cols>
    <col min="1" max="16384" width="10.83203125" style="1"/>
  </cols>
  <sheetData>
    <row r="1" spans="1:2" ht="16" x14ac:dyDescent="0.15">
      <c r="A1" s="9" t="s">
        <v>7</v>
      </c>
    </row>
    <row r="3" spans="1:2" x14ac:dyDescent="0.15">
      <c r="A3" s="1" t="s">
        <v>0</v>
      </c>
      <c r="B3" s="1" t="s">
        <v>6</v>
      </c>
    </row>
    <row r="4" spans="1:2" x14ac:dyDescent="0.15">
      <c r="A4" s="3">
        <v>44659</v>
      </c>
      <c r="B4" s="1">
        <v>55.17</v>
      </c>
    </row>
    <row r="5" spans="1:2" x14ac:dyDescent="0.15">
      <c r="A5" s="3">
        <v>44662</v>
      </c>
      <c r="B5" s="1">
        <v>53.93</v>
      </c>
    </row>
    <row r="6" spans="1:2" x14ac:dyDescent="0.15">
      <c r="A6" s="3">
        <v>44663</v>
      </c>
      <c r="B6" s="1">
        <v>53.11</v>
      </c>
    </row>
    <row r="7" spans="1:2" x14ac:dyDescent="0.15">
      <c r="A7" s="3">
        <v>44664</v>
      </c>
      <c r="B7" s="1">
        <v>53.1</v>
      </c>
    </row>
    <row r="8" spans="1:2" x14ac:dyDescent="0.15">
      <c r="A8" s="3">
        <v>44665</v>
      </c>
      <c r="B8" s="1">
        <v>53.12</v>
      </c>
    </row>
    <row r="9" spans="1:2" x14ac:dyDescent="0.15">
      <c r="A9" s="3">
        <v>44669</v>
      </c>
      <c r="B9" s="1">
        <v>51.84</v>
      </c>
    </row>
    <row r="10" spans="1:2" x14ac:dyDescent="0.15">
      <c r="A10" s="3">
        <v>44670</v>
      </c>
      <c r="B10" s="1">
        <v>50.18</v>
      </c>
    </row>
    <row r="11" spans="1:2" x14ac:dyDescent="0.15">
      <c r="A11" s="3">
        <v>44671</v>
      </c>
      <c r="B11" s="1">
        <v>49.75</v>
      </c>
    </row>
    <row r="12" spans="1:2" x14ac:dyDescent="0.15">
      <c r="A12" s="3">
        <v>44672</v>
      </c>
      <c r="B12" s="1">
        <v>49.11</v>
      </c>
    </row>
    <row r="13" spans="1:2" x14ac:dyDescent="0.15">
      <c r="A13" s="3">
        <v>44673</v>
      </c>
      <c r="B13" s="1">
        <v>48.13</v>
      </c>
    </row>
    <row r="14" spans="1:2" x14ac:dyDescent="0.15">
      <c r="A14" s="3">
        <v>44676</v>
      </c>
      <c r="B14" s="1">
        <v>48.95</v>
      </c>
    </row>
    <row r="15" spans="1:2" x14ac:dyDescent="0.15">
      <c r="A15" s="3">
        <v>44677</v>
      </c>
      <c r="B15" s="1">
        <v>49.03</v>
      </c>
    </row>
    <row r="16" spans="1:2" x14ac:dyDescent="0.15">
      <c r="A16" s="3">
        <v>44678</v>
      </c>
      <c r="B16" s="1">
        <v>49.74</v>
      </c>
    </row>
    <row r="17" spans="1:2" x14ac:dyDescent="0.15">
      <c r="A17" s="3">
        <v>44679</v>
      </c>
      <c r="B17" s="1">
        <v>50.51</v>
      </c>
    </row>
    <row r="18" spans="1:2" x14ac:dyDescent="0.15">
      <c r="A18" s="3">
        <v>44680</v>
      </c>
      <c r="B18" s="1">
        <v>49.07</v>
      </c>
    </row>
    <row r="19" spans="1:2" x14ac:dyDescent="0.15">
      <c r="A19" s="3">
        <v>44683</v>
      </c>
      <c r="B19" s="1">
        <v>48.34</v>
      </c>
    </row>
    <row r="20" spans="1:2" x14ac:dyDescent="0.15">
      <c r="A20" s="3">
        <v>44684</v>
      </c>
      <c r="B20" s="1">
        <v>49.29</v>
      </c>
    </row>
    <row r="21" spans="1:2" x14ac:dyDescent="0.15">
      <c r="A21" s="3">
        <v>44685</v>
      </c>
      <c r="B21" s="1">
        <v>49.66</v>
      </c>
    </row>
    <row r="22" spans="1:2" x14ac:dyDescent="0.15">
      <c r="A22" s="3">
        <v>44686</v>
      </c>
      <c r="B22" s="1">
        <v>48.45</v>
      </c>
    </row>
    <row r="23" spans="1:2" x14ac:dyDescent="0.15">
      <c r="A23" s="3">
        <v>44687</v>
      </c>
      <c r="B23" s="1">
        <v>49.04</v>
      </c>
    </row>
    <row r="24" spans="1:2" x14ac:dyDescent="0.15">
      <c r="A24" s="3">
        <v>44690</v>
      </c>
      <c r="B24" s="1">
        <v>48.64</v>
      </c>
    </row>
    <row r="25" spans="1:2" x14ac:dyDescent="0.15">
      <c r="A25" s="3">
        <v>44691</v>
      </c>
      <c r="B25" s="1">
        <v>49.49</v>
      </c>
    </row>
    <row r="26" spans="1:2" x14ac:dyDescent="0.15">
      <c r="A26" s="3">
        <v>44692</v>
      </c>
      <c r="B26" s="1">
        <v>49.45</v>
      </c>
    </row>
    <row r="27" spans="1:2" x14ac:dyDescent="0.15">
      <c r="A27" s="3">
        <v>44693</v>
      </c>
      <c r="B27" s="1">
        <v>50.39</v>
      </c>
    </row>
    <row r="28" spans="1:2" x14ac:dyDescent="0.15">
      <c r="A28" s="3">
        <v>44694</v>
      </c>
      <c r="B28" s="1">
        <v>49.92</v>
      </c>
    </row>
    <row r="29" spans="1:2" x14ac:dyDescent="0.15">
      <c r="A29" s="3">
        <v>44697</v>
      </c>
      <c r="B29" s="1">
        <v>50.67</v>
      </c>
    </row>
    <row r="30" spans="1:2" x14ac:dyDescent="0.15">
      <c r="A30" s="3">
        <v>44698</v>
      </c>
      <c r="B30" s="1">
        <v>51.34</v>
      </c>
    </row>
    <row r="31" spans="1:2" x14ac:dyDescent="0.15">
      <c r="A31" s="3">
        <v>44699</v>
      </c>
      <c r="B31" s="1">
        <v>50.4</v>
      </c>
    </row>
    <row r="32" spans="1:2" x14ac:dyDescent="0.15">
      <c r="A32" s="3">
        <v>44700</v>
      </c>
      <c r="B32" s="1">
        <v>50.65</v>
      </c>
    </row>
    <row r="33" spans="1:2" x14ac:dyDescent="0.15">
      <c r="A33" s="3">
        <v>44701</v>
      </c>
      <c r="B33" s="1">
        <v>52.47</v>
      </c>
    </row>
    <row r="34" spans="1:2" x14ac:dyDescent="0.15">
      <c r="A34" s="3">
        <v>44704</v>
      </c>
      <c r="B34" s="1">
        <v>52.88</v>
      </c>
    </row>
    <row r="35" spans="1:2" x14ac:dyDescent="0.15">
      <c r="A35" s="3">
        <v>44705</v>
      </c>
      <c r="B35" s="1">
        <v>53.41</v>
      </c>
    </row>
    <row r="36" spans="1:2" x14ac:dyDescent="0.15">
      <c r="A36" s="3">
        <v>44706</v>
      </c>
      <c r="B36" s="1">
        <v>53.71</v>
      </c>
    </row>
    <row r="37" spans="1:2" x14ac:dyDescent="0.15">
      <c r="A37" s="3">
        <v>44707</v>
      </c>
      <c r="B37" s="1">
        <v>53.99</v>
      </c>
    </row>
    <row r="38" spans="1:2" x14ac:dyDescent="0.15">
      <c r="A38" s="3">
        <v>44708</v>
      </c>
      <c r="B38" s="1">
        <v>53.91</v>
      </c>
    </row>
    <row r="39" spans="1:2" x14ac:dyDescent="0.15">
      <c r="A39" s="3">
        <v>44712</v>
      </c>
      <c r="B39" s="1">
        <v>53.04</v>
      </c>
    </row>
  </sheetData>
  <autoFilter ref="A3:B3" xr:uid="{446A187E-9BCA-1C4D-AA33-47CE9371E78C}">
    <sortState xmlns:xlrd2="http://schemas.microsoft.com/office/spreadsheetml/2017/richdata2" ref="A4:B39">
      <sortCondition ref="A3:A3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Analysis</vt:lpstr>
      <vt:lpstr>S&amp;P500 index data</vt:lpstr>
      <vt:lpstr>Twitter data</vt:lpstr>
      <vt:lpstr>Pfizer data</vt:lpstr>
      <vt:lpstr>Regression HF and S&amp;P500 graph</vt:lpstr>
      <vt:lpstr>Performance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Microsoft Office User</cp:lastModifiedBy>
  <dcterms:created xsi:type="dcterms:W3CDTF">2022-05-29T21:42:01Z</dcterms:created>
  <dcterms:modified xsi:type="dcterms:W3CDTF">2022-06-05T08:43:52Z</dcterms:modified>
</cp:coreProperties>
</file>