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/>
  <mc:AlternateContent xmlns:mc="http://schemas.openxmlformats.org/markup-compatibility/2006">
    <mc:Choice Requires="x15">
      <x15ac:absPath xmlns:x15ac="http://schemas.microsoft.com/office/spreadsheetml/2010/11/ac" url="/Users/youssef/Downloads/"/>
    </mc:Choice>
  </mc:AlternateContent>
  <xr:revisionPtr revIDLastSave="0" documentId="8_{56F16955-39FE-A14C-8610-B1DD70FEAF17}" xr6:coauthVersionLast="47" xr6:coauthVersionMax="47" xr10:uidLastSave="{00000000-0000-0000-0000-000000000000}"/>
  <bookViews>
    <workbookView xWindow="0" yWindow="500" windowWidth="23260" windowHeight="12580" activeTab="2" xr2:uid="{DEFAC9B0-31C8-B24E-B38D-7A5B83E632D4}"/>
  </bookViews>
  <sheets>
    <sheet name="Market data" sheetId="2" r:id="rId1"/>
    <sheet name="Decomposition of risk" sheetId="7" r:id="rId2"/>
    <sheet name="Fig. Decomoposition Risk" sheetId="9" r:id="rId3"/>
  </sheets>
  <externalReferences>
    <externalReference r:id="rId4"/>
    <externalReference r:id="rId5"/>
  </externalReferences>
  <definedNames>
    <definedName name="_xlnm._FilterDatabase" localSheetId="0" hidden="1">'Market data'!$A$4:$F$4</definedName>
    <definedName name="A">'[1]3-asset portfolio (simulated)'!$B$47</definedName>
    <definedName name="B">'[1]3-asset portfolio (simulated)'!$B$48</definedName>
    <definedName name="e">'[1]3-asset portfolio (simulated)'!$A$42:$A$44</definedName>
    <definedName name="mu">'[1]3-asset portfolio (simulated)'!$B$6:$B$8</definedName>
    <definedName name="mu_P">'[1]3-asset portfolio (simulated)'!$B$25</definedName>
    <definedName name="omega">'[2]BL_model (real data)'!$A$57:$C$59</definedName>
    <definedName name="Q">'[2]BL_model (real data)'!$G$16:$G$18</definedName>
    <definedName name="rf">'Decomposition of risk'!#REF!</definedName>
    <definedName name="risk_aversion">'[2]BL_model (real data)'!$B$43</definedName>
    <definedName name="solver_eng" localSheetId="0" hidden="1">1</definedName>
    <definedName name="solver_lin" localSheetId="0" hidden="1">2</definedName>
    <definedName name="solver_neg" localSheetId="0" hidden="1">1</definedName>
    <definedName name="solver_num" localSheetId="0" hidden="1">0</definedName>
    <definedName name="solver_opt" localSheetId="0" hidden="1">'Market data'!#REF!</definedName>
    <definedName name="solver_typ" localSheetId="0" hidden="1">1</definedName>
    <definedName name="solver_val" localSheetId="0" hidden="1">0</definedName>
    <definedName name="solver_ver" localSheetId="0" hidden="1">2</definedName>
    <definedName name="total_mkt_cap">'[2]BL_model (real data)'!$B$9</definedName>
    <definedName name="V">'[1]3-asset portfolio (simulated)'!$B$18:$D$20</definedName>
    <definedName name="var_cov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2" l="1"/>
  <c r="P7" i="2"/>
  <c r="Q7" i="2"/>
  <c r="R7" i="2"/>
  <c r="O8" i="2"/>
  <c r="P8" i="2"/>
  <c r="Q8" i="2"/>
  <c r="R8" i="2"/>
  <c r="O9" i="2"/>
  <c r="P9" i="2"/>
  <c r="Q9" i="2"/>
  <c r="R9" i="2"/>
  <c r="O10" i="2"/>
  <c r="P10" i="2"/>
  <c r="Q10" i="2"/>
  <c r="R10" i="2"/>
  <c r="O11" i="2"/>
  <c r="P11" i="2"/>
  <c r="Q11" i="2"/>
  <c r="R11" i="2"/>
  <c r="O12" i="2"/>
  <c r="P12" i="2"/>
  <c r="Q12" i="2"/>
  <c r="R12" i="2"/>
  <c r="O13" i="2"/>
  <c r="P13" i="2"/>
  <c r="Q13" i="2"/>
  <c r="R13" i="2"/>
  <c r="O14" i="2"/>
  <c r="P14" i="2"/>
  <c r="Q14" i="2"/>
  <c r="R14" i="2"/>
  <c r="O15" i="2"/>
  <c r="P15" i="2"/>
  <c r="Q15" i="2"/>
  <c r="R15" i="2"/>
  <c r="O16" i="2"/>
  <c r="P16" i="2"/>
  <c r="Q16" i="2"/>
  <c r="R16" i="2"/>
  <c r="O17" i="2"/>
  <c r="P17" i="2"/>
  <c r="Q17" i="2"/>
  <c r="R17" i="2"/>
  <c r="O18" i="2"/>
  <c r="P18" i="2"/>
  <c r="Q18" i="2"/>
  <c r="R18" i="2"/>
  <c r="O19" i="2"/>
  <c r="P19" i="2"/>
  <c r="Q19" i="2"/>
  <c r="R19" i="2"/>
  <c r="O20" i="2"/>
  <c r="P20" i="2"/>
  <c r="Q20" i="2"/>
  <c r="R20" i="2"/>
  <c r="O21" i="2"/>
  <c r="P21" i="2"/>
  <c r="Q21" i="2"/>
  <c r="R21" i="2"/>
  <c r="O22" i="2"/>
  <c r="P22" i="2"/>
  <c r="Q22" i="2"/>
  <c r="R22" i="2"/>
  <c r="O23" i="2"/>
  <c r="P23" i="2"/>
  <c r="Q23" i="2"/>
  <c r="R23" i="2"/>
  <c r="O24" i="2"/>
  <c r="P24" i="2"/>
  <c r="Q24" i="2"/>
  <c r="R24" i="2"/>
  <c r="O25" i="2"/>
  <c r="P25" i="2"/>
  <c r="Q25" i="2"/>
  <c r="R25" i="2"/>
  <c r="O26" i="2"/>
  <c r="P26" i="2"/>
  <c r="Q26" i="2"/>
  <c r="R26" i="2"/>
  <c r="O27" i="2"/>
  <c r="P27" i="2"/>
  <c r="Q27" i="2"/>
  <c r="R27" i="2"/>
  <c r="O28" i="2"/>
  <c r="P28" i="2"/>
  <c r="Q28" i="2"/>
  <c r="R28" i="2"/>
  <c r="O29" i="2"/>
  <c r="P29" i="2"/>
  <c r="Q29" i="2"/>
  <c r="R29" i="2"/>
  <c r="O30" i="2"/>
  <c r="P30" i="2"/>
  <c r="Q30" i="2"/>
  <c r="R30" i="2"/>
  <c r="O31" i="2"/>
  <c r="P31" i="2"/>
  <c r="Q31" i="2"/>
  <c r="R31" i="2"/>
  <c r="O32" i="2"/>
  <c r="P32" i="2"/>
  <c r="Q32" i="2"/>
  <c r="R32" i="2"/>
  <c r="O33" i="2"/>
  <c r="P33" i="2"/>
  <c r="Q33" i="2"/>
  <c r="R33" i="2"/>
  <c r="O34" i="2"/>
  <c r="P34" i="2"/>
  <c r="Q34" i="2"/>
  <c r="R34" i="2"/>
  <c r="O35" i="2"/>
  <c r="P35" i="2"/>
  <c r="Q35" i="2"/>
  <c r="R35" i="2"/>
  <c r="O36" i="2"/>
  <c r="P36" i="2"/>
  <c r="Q36" i="2"/>
  <c r="R36" i="2"/>
  <c r="O37" i="2"/>
  <c r="P37" i="2"/>
  <c r="Q37" i="2"/>
  <c r="R37" i="2"/>
  <c r="O38" i="2"/>
  <c r="P38" i="2"/>
  <c r="Q38" i="2"/>
  <c r="R38" i="2"/>
  <c r="O39" i="2"/>
  <c r="P39" i="2"/>
  <c r="Q39" i="2"/>
  <c r="R39" i="2"/>
  <c r="O40" i="2"/>
  <c r="P40" i="2"/>
  <c r="Q40" i="2"/>
  <c r="R40" i="2"/>
  <c r="O41" i="2"/>
  <c r="P41" i="2"/>
  <c r="Q41" i="2"/>
  <c r="R41" i="2"/>
  <c r="O42" i="2"/>
  <c r="P42" i="2"/>
  <c r="Q42" i="2"/>
  <c r="R42" i="2"/>
  <c r="O43" i="2"/>
  <c r="P43" i="2"/>
  <c r="Q43" i="2"/>
  <c r="R43" i="2"/>
  <c r="O44" i="2"/>
  <c r="P44" i="2"/>
  <c r="Q44" i="2"/>
  <c r="R44" i="2"/>
  <c r="O45" i="2"/>
  <c r="P45" i="2"/>
  <c r="Q45" i="2"/>
  <c r="R45" i="2"/>
  <c r="O46" i="2"/>
  <c r="P46" i="2"/>
  <c r="Q46" i="2"/>
  <c r="R46" i="2"/>
  <c r="O47" i="2"/>
  <c r="P47" i="2"/>
  <c r="Q47" i="2"/>
  <c r="R47" i="2"/>
  <c r="O48" i="2"/>
  <c r="P48" i="2"/>
  <c r="Q48" i="2"/>
  <c r="R48" i="2"/>
  <c r="O49" i="2"/>
  <c r="P49" i="2"/>
  <c r="Q49" i="2"/>
  <c r="R49" i="2"/>
  <c r="O50" i="2"/>
  <c r="P50" i="2"/>
  <c r="Q50" i="2"/>
  <c r="R50" i="2"/>
  <c r="O51" i="2"/>
  <c r="P51" i="2"/>
  <c r="Q51" i="2"/>
  <c r="R51" i="2"/>
  <c r="O52" i="2"/>
  <c r="P52" i="2"/>
  <c r="Q52" i="2"/>
  <c r="R52" i="2"/>
  <c r="O53" i="2"/>
  <c r="P53" i="2"/>
  <c r="Q53" i="2"/>
  <c r="R53" i="2"/>
  <c r="O54" i="2"/>
  <c r="P54" i="2"/>
  <c r="Q54" i="2"/>
  <c r="R54" i="2"/>
  <c r="O55" i="2"/>
  <c r="P55" i="2"/>
  <c r="Q55" i="2"/>
  <c r="R55" i="2"/>
  <c r="O56" i="2"/>
  <c r="P56" i="2"/>
  <c r="Q56" i="2"/>
  <c r="R56" i="2"/>
  <c r="O57" i="2"/>
  <c r="P57" i="2"/>
  <c r="Q57" i="2"/>
  <c r="R57" i="2"/>
  <c r="O58" i="2"/>
  <c r="P58" i="2"/>
  <c r="Q58" i="2"/>
  <c r="R58" i="2"/>
  <c r="O59" i="2"/>
  <c r="P59" i="2"/>
  <c r="Q59" i="2"/>
  <c r="R59" i="2"/>
  <c r="O60" i="2"/>
  <c r="P60" i="2"/>
  <c r="Q60" i="2"/>
  <c r="R60" i="2"/>
  <c r="O61" i="2"/>
  <c r="P61" i="2"/>
  <c r="Q61" i="2"/>
  <c r="R61" i="2"/>
  <c r="O62" i="2"/>
  <c r="P62" i="2"/>
  <c r="Q62" i="2"/>
  <c r="R62" i="2"/>
  <c r="O63" i="2"/>
  <c r="P63" i="2"/>
  <c r="Q63" i="2"/>
  <c r="R63" i="2"/>
  <c r="O64" i="2"/>
  <c r="P64" i="2"/>
  <c r="Q64" i="2"/>
  <c r="R64" i="2"/>
  <c r="O65" i="2"/>
  <c r="P65" i="2"/>
  <c r="Q65" i="2"/>
  <c r="R65" i="2"/>
  <c r="O66" i="2"/>
  <c r="P66" i="2"/>
  <c r="Q66" i="2"/>
  <c r="R66" i="2"/>
  <c r="O67" i="2"/>
  <c r="P67" i="2"/>
  <c r="Q67" i="2"/>
  <c r="R67" i="2"/>
  <c r="O68" i="2"/>
  <c r="P68" i="2"/>
  <c r="Q68" i="2"/>
  <c r="R68" i="2"/>
  <c r="O69" i="2"/>
  <c r="P69" i="2"/>
  <c r="Q69" i="2"/>
  <c r="R69" i="2"/>
  <c r="O70" i="2"/>
  <c r="P70" i="2"/>
  <c r="Q70" i="2"/>
  <c r="R70" i="2"/>
  <c r="O71" i="2"/>
  <c r="P71" i="2"/>
  <c r="Q71" i="2"/>
  <c r="R71" i="2"/>
  <c r="O72" i="2"/>
  <c r="P72" i="2"/>
  <c r="Q72" i="2"/>
  <c r="R72" i="2"/>
  <c r="O73" i="2"/>
  <c r="P73" i="2"/>
  <c r="Q73" i="2"/>
  <c r="R73" i="2"/>
  <c r="O74" i="2"/>
  <c r="P74" i="2"/>
  <c r="Q74" i="2"/>
  <c r="R74" i="2"/>
  <c r="O75" i="2"/>
  <c r="P75" i="2"/>
  <c r="Q75" i="2"/>
  <c r="R75" i="2"/>
  <c r="O76" i="2"/>
  <c r="P76" i="2"/>
  <c r="Q76" i="2"/>
  <c r="R76" i="2"/>
  <c r="O77" i="2"/>
  <c r="P77" i="2"/>
  <c r="Q77" i="2"/>
  <c r="R77" i="2"/>
  <c r="O78" i="2"/>
  <c r="P78" i="2"/>
  <c r="Q78" i="2"/>
  <c r="R78" i="2"/>
  <c r="O79" i="2"/>
  <c r="P79" i="2"/>
  <c r="Q79" i="2"/>
  <c r="R79" i="2"/>
  <c r="O80" i="2"/>
  <c r="P80" i="2"/>
  <c r="Q80" i="2"/>
  <c r="R80" i="2"/>
  <c r="O81" i="2"/>
  <c r="P81" i="2"/>
  <c r="Q81" i="2"/>
  <c r="R81" i="2"/>
  <c r="O82" i="2"/>
  <c r="P82" i="2"/>
  <c r="Q82" i="2"/>
  <c r="R82" i="2"/>
  <c r="O83" i="2"/>
  <c r="P83" i="2"/>
  <c r="Q83" i="2"/>
  <c r="R83" i="2"/>
  <c r="O84" i="2"/>
  <c r="P84" i="2"/>
  <c r="Q84" i="2"/>
  <c r="R84" i="2"/>
  <c r="O85" i="2"/>
  <c r="P85" i="2"/>
  <c r="Q85" i="2"/>
  <c r="R85" i="2"/>
  <c r="O86" i="2"/>
  <c r="P86" i="2"/>
  <c r="Q86" i="2"/>
  <c r="R86" i="2"/>
  <c r="O87" i="2"/>
  <c r="P87" i="2"/>
  <c r="Q87" i="2"/>
  <c r="R87" i="2"/>
  <c r="O88" i="2"/>
  <c r="P88" i="2"/>
  <c r="Q88" i="2"/>
  <c r="R88" i="2"/>
  <c r="O89" i="2"/>
  <c r="P89" i="2"/>
  <c r="Q89" i="2"/>
  <c r="R89" i="2"/>
  <c r="O90" i="2"/>
  <c r="P90" i="2"/>
  <c r="Q90" i="2"/>
  <c r="R90" i="2"/>
  <c r="O91" i="2"/>
  <c r="P91" i="2"/>
  <c r="Q91" i="2"/>
  <c r="R91" i="2"/>
  <c r="O92" i="2"/>
  <c r="P92" i="2"/>
  <c r="Q92" i="2"/>
  <c r="R92" i="2"/>
  <c r="O93" i="2"/>
  <c r="P93" i="2"/>
  <c r="Q93" i="2"/>
  <c r="R93" i="2"/>
  <c r="O94" i="2"/>
  <c r="P94" i="2"/>
  <c r="Q94" i="2"/>
  <c r="R94" i="2"/>
  <c r="O95" i="2"/>
  <c r="P95" i="2"/>
  <c r="Q95" i="2"/>
  <c r="R95" i="2"/>
  <c r="O96" i="2"/>
  <c r="P96" i="2"/>
  <c r="Q96" i="2"/>
  <c r="R96" i="2"/>
  <c r="O97" i="2"/>
  <c r="P97" i="2"/>
  <c r="Q97" i="2"/>
  <c r="R97" i="2"/>
  <c r="O98" i="2"/>
  <c r="P98" i="2"/>
  <c r="Q98" i="2"/>
  <c r="R98" i="2"/>
  <c r="O99" i="2"/>
  <c r="P99" i="2"/>
  <c r="Q99" i="2"/>
  <c r="R99" i="2"/>
  <c r="O100" i="2"/>
  <c r="P100" i="2"/>
  <c r="Q100" i="2"/>
  <c r="R100" i="2"/>
  <c r="O101" i="2"/>
  <c r="P101" i="2"/>
  <c r="Q101" i="2"/>
  <c r="R101" i="2"/>
  <c r="O102" i="2"/>
  <c r="P102" i="2"/>
  <c r="Q102" i="2"/>
  <c r="R102" i="2"/>
  <c r="O103" i="2"/>
  <c r="P103" i="2"/>
  <c r="Q103" i="2"/>
  <c r="R103" i="2"/>
  <c r="O104" i="2"/>
  <c r="P104" i="2"/>
  <c r="Q104" i="2"/>
  <c r="R104" i="2"/>
  <c r="O105" i="2"/>
  <c r="P105" i="2"/>
  <c r="Q105" i="2"/>
  <c r="R105" i="2"/>
  <c r="O106" i="2"/>
  <c r="P106" i="2"/>
  <c r="Q106" i="2"/>
  <c r="R106" i="2"/>
  <c r="O107" i="2"/>
  <c r="P107" i="2"/>
  <c r="Q107" i="2"/>
  <c r="R107" i="2"/>
  <c r="O108" i="2"/>
  <c r="P108" i="2"/>
  <c r="Q108" i="2"/>
  <c r="R108" i="2"/>
  <c r="O109" i="2"/>
  <c r="P109" i="2"/>
  <c r="Q109" i="2"/>
  <c r="R109" i="2"/>
  <c r="O110" i="2"/>
  <c r="P110" i="2"/>
  <c r="Q110" i="2"/>
  <c r="R110" i="2"/>
  <c r="O111" i="2"/>
  <c r="P111" i="2"/>
  <c r="Q111" i="2"/>
  <c r="R111" i="2"/>
  <c r="O112" i="2"/>
  <c r="P112" i="2"/>
  <c r="Q112" i="2"/>
  <c r="R112" i="2"/>
  <c r="O113" i="2"/>
  <c r="P113" i="2"/>
  <c r="Q113" i="2"/>
  <c r="R113" i="2"/>
  <c r="O114" i="2"/>
  <c r="P114" i="2"/>
  <c r="Q114" i="2"/>
  <c r="R114" i="2"/>
  <c r="O115" i="2"/>
  <c r="P115" i="2"/>
  <c r="Q115" i="2"/>
  <c r="R115" i="2"/>
  <c r="O116" i="2"/>
  <c r="P116" i="2"/>
  <c r="Q116" i="2"/>
  <c r="R116" i="2"/>
  <c r="O117" i="2"/>
  <c r="P117" i="2"/>
  <c r="Q117" i="2"/>
  <c r="R117" i="2"/>
  <c r="O118" i="2"/>
  <c r="P118" i="2"/>
  <c r="Q118" i="2"/>
  <c r="R118" i="2"/>
  <c r="O119" i="2"/>
  <c r="P119" i="2"/>
  <c r="Q119" i="2"/>
  <c r="R119" i="2"/>
  <c r="O120" i="2"/>
  <c r="P120" i="2"/>
  <c r="Q120" i="2"/>
  <c r="R120" i="2"/>
  <c r="O121" i="2"/>
  <c r="P121" i="2"/>
  <c r="Q121" i="2"/>
  <c r="R121" i="2"/>
  <c r="O122" i="2"/>
  <c r="P122" i="2"/>
  <c r="Q122" i="2"/>
  <c r="R122" i="2"/>
  <c r="O123" i="2"/>
  <c r="P123" i="2"/>
  <c r="Q123" i="2"/>
  <c r="R123" i="2"/>
  <c r="O124" i="2"/>
  <c r="P124" i="2"/>
  <c r="Q124" i="2"/>
  <c r="R124" i="2"/>
  <c r="O125" i="2"/>
  <c r="P125" i="2"/>
  <c r="Q125" i="2"/>
  <c r="R125" i="2"/>
  <c r="O126" i="2"/>
  <c r="P126" i="2"/>
  <c r="Q126" i="2"/>
  <c r="R126" i="2"/>
  <c r="O127" i="2"/>
  <c r="P127" i="2"/>
  <c r="Q127" i="2"/>
  <c r="R127" i="2"/>
  <c r="O128" i="2"/>
  <c r="P128" i="2"/>
  <c r="Q128" i="2"/>
  <c r="R128" i="2"/>
  <c r="O129" i="2"/>
  <c r="P129" i="2"/>
  <c r="Q129" i="2"/>
  <c r="R129" i="2"/>
  <c r="O130" i="2"/>
  <c r="P130" i="2"/>
  <c r="Q130" i="2"/>
  <c r="R130" i="2"/>
  <c r="O131" i="2"/>
  <c r="P131" i="2"/>
  <c r="Q131" i="2"/>
  <c r="R131" i="2"/>
  <c r="O132" i="2"/>
  <c r="P132" i="2"/>
  <c r="Q132" i="2"/>
  <c r="R132" i="2"/>
  <c r="O133" i="2"/>
  <c r="P133" i="2"/>
  <c r="Q133" i="2"/>
  <c r="R133" i="2"/>
  <c r="O134" i="2"/>
  <c r="P134" i="2"/>
  <c r="Q134" i="2"/>
  <c r="R134" i="2"/>
  <c r="O135" i="2"/>
  <c r="P135" i="2"/>
  <c r="Q135" i="2"/>
  <c r="R135" i="2"/>
  <c r="O136" i="2"/>
  <c r="P136" i="2"/>
  <c r="Q136" i="2"/>
  <c r="R136" i="2"/>
  <c r="O137" i="2"/>
  <c r="P137" i="2"/>
  <c r="Q137" i="2"/>
  <c r="R137" i="2"/>
  <c r="O138" i="2"/>
  <c r="P138" i="2"/>
  <c r="Q138" i="2"/>
  <c r="R138" i="2"/>
  <c r="O139" i="2"/>
  <c r="P139" i="2"/>
  <c r="Q139" i="2"/>
  <c r="R139" i="2"/>
  <c r="O140" i="2"/>
  <c r="P140" i="2"/>
  <c r="Q140" i="2"/>
  <c r="R140" i="2"/>
  <c r="O141" i="2"/>
  <c r="P141" i="2"/>
  <c r="Q141" i="2"/>
  <c r="R141" i="2"/>
  <c r="O142" i="2"/>
  <c r="P142" i="2"/>
  <c r="Q142" i="2"/>
  <c r="R142" i="2"/>
  <c r="O143" i="2"/>
  <c r="P143" i="2"/>
  <c r="Q143" i="2"/>
  <c r="R143" i="2"/>
  <c r="O144" i="2"/>
  <c r="P144" i="2"/>
  <c r="Q144" i="2"/>
  <c r="R144" i="2"/>
  <c r="O145" i="2"/>
  <c r="P145" i="2"/>
  <c r="Q145" i="2"/>
  <c r="R145" i="2"/>
  <c r="O146" i="2"/>
  <c r="P146" i="2"/>
  <c r="Q146" i="2"/>
  <c r="R146" i="2"/>
  <c r="O147" i="2"/>
  <c r="P147" i="2"/>
  <c r="Q147" i="2"/>
  <c r="R147" i="2"/>
  <c r="O148" i="2"/>
  <c r="P148" i="2"/>
  <c r="Q148" i="2"/>
  <c r="R148" i="2"/>
  <c r="O149" i="2"/>
  <c r="P149" i="2"/>
  <c r="Q149" i="2"/>
  <c r="R149" i="2"/>
  <c r="O150" i="2"/>
  <c r="P150" i="2"/>
  <c r="Q150" i="2"/>
  <c r="R150" i="2"/>
  <c r="O151" i="2"/>
  <c r="P151" i="2"/>
  <c r="Q151" i="2"/>
  <c r="R151" i="2"/>
  <c r="O152" i="2"/>
  <c r="P152" i="2"/>
  <c r="Q152" i="2"/>
  <c r="R152" i="2"/>
  <c r="O153" i="2"/>
  <c r="P153" i="2"/>
  <c r="Q153" i="2"/>
  <c r="R153" i="2"/>
  <c r="O154" i="2"/>
  <c r="P154" i="2"/>
  <c r="Q154" i="2"/>
  <c r="R154" i="2"/>
  <c r="O155" i="2"/>
  <c r="P155" i="2"/>
  <c r="Q155" i="2"/>
  <c r="R155" i="2"/>
  <c r="O156" i="2"/>
  <c r="P156" i="2"/>
  <c r="Q156" i="2"/>
  <c r="R156" i="2"/>
  <c r="O157" i="2"/>
  <c r="P157" i="2"/>
  <c r="Q157" i="2"/>
  <c r="R157" i="2"/>
  <c r="O158" i="2"/>
  <c r="P158" i="2"/>
  <c r="Q158" i="2"/>
  <c r="R158" i="2"/>
  <c r="O159" i="2"/>
  <c r="P159" i="2"/>
  <c r="Q159" i="2"/>
  <c r="R159" i="2"/>
  <c r="O160" i="2"/>
  <c r="P160" i="2"/>
  <c r="Q160" i="2"/>
  <c r="R160" i="2"/>
  <c r="O161" i="2"/>
  <c r="P161" i="2"/>
  <c r="Q161" i="2"/>
  <c r="R161" i="2"/>
  <c r="O162" i="2"/>
  <c r="P162" i="2"/>
  <c r="Q162" i="2"/>
  <c r="R162" i="2"/>
  <c r="O163" i="2"/>
  <c r="P163" i="2"/>
  <c r="Q163" i="2"/>
  <c r="R163" i="2"/>
  <c r="O164" i="2"/>
  <c r="P164" i="2"/>
  <c r="Q164" i="2"/>
  <c r="R164" i="2"/>
  <c r="O165" i="2"/>
  <c r="P165" i="2"/>
  <c r="Q165" i="2"/>
  <c r="R165" i="2"/>
  <c r="O166" i="2"/>
  <c r="P166" i="2"/>
  <c r="Q166" i="2"/>
  <c r="R166" i="2"/>
  <c r="O167" i="2"/>
  <c r="P167" i="2"/>
  <c r="Q167" i="2"/>
  <c r="R167" i="2"/>
  <c r="O168" i="2"/>
  <c r="P168" i="2"/>
  <c r="Q168" i="2"/>
  <c r="R168" i="2"/>
  <c r="O169" i="2"/>
  <c r="P169" i="2"/>
  <c r="Q169" i="2"/>
  <c r="R169" i="2"/>
  <c r="O170" i="2"/>
  <c r="P170" i="2"/>
  <c r="Q170" i="2"/>
  <c r="R170" i="2"/>
  <c r="O171" i="2"/>
  <c r="P171" i="2"/>
  <c r="Q171" i="2"/>
  <c r="R171" i="2"/>
  <c r="O172" i="2"/>
  <c r="P172" i="2"/>
  <c r="Q172" i="2"/>
  <c r="R172" i="2"/>
  <c r="O173" i="2"/>
  <c r="P173" i="2"/>
  <c r="Q173" i="2"/>
  <c r="R173" i="2"/>
  <c r="O174" i="2"/>
  <c r="P174" i="2"/>
  <c r="Q174" i="2"/>
  <c r="R174" i="2"/>
  <c r="O175" i="2"/>
  <c r="P175" i="2"/>
  <c r="Q175" i="2"/>
  <c r="R175" i="2"/>
  <c r="O176" i="2"/>
  <c r="P176" i="2"/>
  <c r="Q176" i="2"/>
  <c r="R176" i="2"/>
  <c r="O177" i="2"/>
  <c r="P177" i="2"/>
  <c r="Q177" i="2"/>
  <c r="R177" i="2"/>
  <c r="O178" i="2"/>
  <c r="P178" i="2"/>
  <c r="Q178" i="2"/>
  <c r="R178" i="2"/>
  <c r="O179" i="2"/>
  <c r="P179" i="2"/>
  <c r="Q179" i="2"/>
  <c r="R179" i="2"/>
  <c r="O180" i="2"/>
  <c r="P180" i="2"/>
  <c r="Q180" i="2"/>
  <c r="R180" i="2"/>
  <c r="O181" i="2"/>
  <c r="P181" i="2"/>
  <c r="Q181" i="2"/>
  <c r="R181" i="2"/>
  <c r="O182" i="2"/>
  <c r="P182" i="2"/>
  <c r="Q182" i="2"/>
  <c r="R182" i="2"/>
  <c r="O183" i="2"/>
  <c r="P183" i="2"/>
  <c r="Q183" i="2"/>
  <c r="R183" i="2"/>
  <c r="O184" i="2"/>
  <c r="P184" i="2"/>
  <c r="Q184" i="2"/>
  <c r="R184" i="2"/>
  <c r="O185" i="2"/>
  <c r="P185" i="2"/>
  <c r="Q185" i="2"/>
  <c r="R185" i="2"/>
  <c r="O186" i="2"/>
  <c r="P186" i="2"/>
  <c r="Q186" i="2"/>
  <c r="R186" i="2"/>
  <c r="O187" i="2"/>
  <c r="P187" i="2"/>
  <c r="Q187" i="2"/>
  <c r="R187" i="2"/>
  <c r="O188" i="2"/>
  <c r="P188" i="2"/>
  <c r="Q188" i="2"/>
  <c r="R188" i="2"/>
  <c r="O189" i="2"/>
  <c r="P189" i="2"/>
  <c r="Q189" i="2"/>
  <c r="R189" i="2"/>
  <c r="O190" i="2"/>
  <c r="P190" i="2"/>
  <c r="Q190" i="2"/>
  <c r="R190" i="2"/>
  <c r="O191" i="2"/>
  <c r="P191" i="2"/>
  <c r="Q191" i="2"/>
  <c r="R191" i="2"/>
  <c r="O192" i="2"/>
  <c r="P192" i="2"/>
  <c r="Q192" i="2"/>
  <c r="R192" i="2"/>
  <c r="O193" i="2"/>
  <c r="P193" i="2"/>
  <c r="Q193" i="2"/>
  <c r="R193" i="2"/>
  <c r="O194" i="2"/>
  <c r="P194" i="2"/>
  <c r="Q194" i="2"/>
  <c r="R194" i="2"/>
  <c r="O195" i="2"/>
  <c r="P195" i="2"/>
  <c r="Q195" i="2"/>
  <c r="R195" i="2"/>
  <c r="O196" i="2"/>
  <c r="P196" i="2"/>
  <c r="Q196" i="2"/>
  <c r="R196" i="2"/>
  <c r="O197" i="2"/>
  <c r="P197" i="2"/>
  <c r="Q197" i="2"/>
  <c r="R197" i="2"/>
  <c r="O198" i="2"/>
  <c r="P198" i="2"/>
  <c r="Q198" i="2"/>
  <c r="R198" i="2"/>
  <c r="O199" i="2"/>
  <c r="P199" i="2"/>
  <c r="Q199" i="2"/>
  <c r="R199" i="2"/>
  <c r="O200" i="2"/>
  <c r="P200" i="2"/>
  <c r="Q200" i="2"/>
  <c r="R200" i="2"/>
  <c r="O201" i="2"/>
  <c r="P201" i="2"/>
  <c r="Q201" i="2"/>
  <c r="R201" i="2"/>
  <c r="O202" i="2"/>
  <c r="P202" i="2"/>
  <c r="Q202" i="2"/>
  <c r="R202" i="2"/>
  <c r="O203" i="2"/>
  <c r="P203" i="2"/>
  <c r="Q203" i="2"/>
  <c r="R203" i="2"/>
  <c r="O204" i="2"/>
  <c r="P204" i="2"/>
  <c r="Q204" i="2"/>
  <c r="R204" i="2"/>
  <c r="O205" i="2"/>
  <c r="P205" i="2"/>
  <c r="Q205" i="2"/>
  <c r="R205" i="2"/>
  <c r="O206" i="2"/>
  <c r="P206" i="2"/>
  <c r="Q206" i="2"/>
  <c r="R206" i="2"/>
  <c r="O207" i="2"/>
  <c r="P207" i="2"/>
  <c r="Q207" i="2"/>
  <c r="R207" i="2"/>
  <c r="O208" i="2"/>
  <c r="P208" i="2"/>
  <c r="Q208" i="2"/>
  <c r="R208" i="2"/>
  <c r="O209" i="2"/>
  <c r="P209" i="2"/>
  <c r="Q209" i="2"/>
  <c r="R209" i="2"/>
  <c r="O210" i="2"/>
  <c r="P210" i="2"/>
  <c r="Q210" i="2"/>
  <c r="R210" i="2"/>
  <c r="O211" i="2"/>
  <c r="P211" i="2"/>
  <c r="Q211" i="2"/>
  <c r="R211" i="2"/>
  <c r="O212" i="2"/>
  <c r="P212" i="2"/>
  <c r="Q212" i="2"/>
  <c r="R212" i="2"/>
  <c r="O213" i="2"/>
  <c r="P213" i="2"/>
  <c r="Q213" i="2"/>
  <c r="R213" i="2"/>
  <c r="O214" i="2"/>
  <c r="P214" i="2"/>
  <c r="Q214" i="2"/>
  <c r="R214" i="2"/>
  <c r="O215" i="2"/>
  <c r="P215" i="2"/>
  <c r="Q215" i="2"/>
  <c r="R215" i="2"/>
  <c r="O216" i="2"/>
  <c r="P216" i="2"/>
  <c r="Q216" i="2"/>
  <c r="R216" i="2"/>
  <c r="O217" i="2"/>
  <c r="P217" i="2"/>
  <c r="Q217" i="2"/>
  <c r="R217" i="2"/>
  <c r="O218" i="2"/>
  <c r="P218" i="2"/>
  <c r="Q218" i="2"/>
  <c r="R218" i="2"/>
  <c r="O219" i="2"/>
  <c r="P219" i="2"/>
  <c r="Q219" i="2"/>
  <c r="R219" i="2"/>
  <c r="O220" i="2"/>
  <c r="P220" i="2"/>
  <c r="Q220" i="2"/>
  <c r="R220" i="2"/>
  <c r="O221" i="2"/>
  <c r="P221" i="2"/>
  <c r="Q221" i="2"/>
  <c r="R221" i="2"/>
  <c r="O222" i="2"/>
  <c r="P222" i="2"/>
  <c r="Q222" i="2"/>
  <c r="R222" i="2"/>
  <c r="O223" i="2"/>
  <c r="P223" i="2"/>
  <c r="Q223" i="2"/>
  <c r="R223" i="2"/>
  <c r="O224" i="2"/>
  <c r="P224" i="2"/>
  <c r="Q224" i="2"/>
  <c r="R224" i="2"/>
  <c r="O225" i="2"/>
  <c r="P225" i="2"/>
  <c r="Q225" i="2"/>
  <c r="R225" i="2"/>
  <c r="O226" i="2"/>
  <c r="P226" i="2"/>
  <c r="Q226" i="2"/>
  <c r="R226" i="2"/>
  <c r="O227" i="2"/>
  <c r="P227" i="2"/>
  <c r="Q227" i="2"/>
  <c r="R227" i="2"/>
  <c r="O228" i="2"/>
  <c r="P228" i="2"/>
  <c r="Q228" i="2"/>
  <c r="R228" i="2"/>
  <c r="O229" i="2"/>
  <c r="P229" i="2"/>
  <c r="Q229" i="2"/>
  <c r="R229" i="2"/>
  <c r="O230" i="2"/>
  <c r="P230" i="2"/>
  <c r="Q230" i="2"/>
  <c r="R230" i="2"/>
  <c r="O231" i="2"/>
  <c r="P231" i="2"/>
  <c r="Q231" i="2"/>
  <c r="R231" i="2"/>
  <c r="O232" i="2"/>
  <c r="P232" i="2"/>
  <c r="Q232" i="2"/>
  <c r="R232" i="2"/>
  <c r="O233" i="2"/>
  <c r="P233" i="2"/>
  <c r="Q233" i="2"/>
  <c r="R233" i="2"/>
  <c r="O234" i="2"/>
  <c r="P234" i="2"/>
  <c r="Q234" i="2"/>
  <c r="R234" i="2"/>
  <c r="O235" i="2"/>
  <c r="P235" i="2"/>
  <c r="Q235" i="2"/>
  <c r="R235" i="2"/>
  <c r="O236" i="2"/>
  <c r="P236" i="2"/>
  <c r="Q236" i="2"/>
  <c r="R236" i="2"/>
  <c r="O237" i="2"/>
  <c r="P237" i="2"/>
  <c r="Q237" i="2"/>
  <c r="R237" i="2"/>
  <c r="O238" i="2"/>
  <c r="P238" i="2"/>
  <c r="Q238" i="2"/>
  <c r="R238" i="2"/>
  <c r="O239" i="2"/>
  <c r="P239" i="2"/>
  <c r="Q239" i="2"/>
  <c r="R239" i="2"/>
  <c r="O240" i="2"/>
  <c r="P240" i="2"/>
  <c r="Q240" i="2"/>
  <c r="R240" i="2"/>
  <c r="O241" i="2"/>
  <c r="P241" i="2"/>
  <c r="Q241" i="2"/>
  <c r="R241" i="2"/>
  <c r="O242" i="2"/>
  <c r="P242" i="2"/>
  <c r="Q242" i="2"/>
  <c r="R242" i="2"/>
  <c r="O243" i="2"/>
  <c r="P243" i="2"/>
  <c r="Q243" i="2"/>
  <c r="R243" i="2"/>
  <c r="O244" i="2"/>
  <c r="P244" i="2"/>
  <c r="Q244" i="2"/>
  <c r="R244" i="2"/>
  <c r="O245" i="2"/>
  <c r="P245" i="2"/>
  <c r="Q245" i="2"/>
  <c r="R245" i="2"/>
  <c r="O246" i="2"/>
  <c r="P246" i="2"/>
  <c r="Q246" i="2"/>
  <c r="R246" i="2"/>
  <c r="O247" i="2"/>
  <c r="P247" i="2"/>
  <c r="Q247" i="2"/>
  <c r="R247" i="2"/>
  <c r="O248" i="2"/>
  <c r="P248" i="2"/>
  <c r="Q248" i="2"/>
  <c r="R248" i="2"/>
  <c r="O249" i="2"/>
  <c r="P249" i="2"/>
  <c r="Q249" i="2"/>
  <c r="R249" i="2"/>
  <c r="O250" i="2"/>
  <c r="P250" i="2"/>
  <c r="Q250" i="2"/>
  <c r="R250" i="2"/>
  <c r="O251" i="2"/>
  <c r="P251" i="2"/>
  <c r="Q251" i="2"/>
  <c r="R251" i="2"/>
  <c r="O252" i="2"/>
  <c r="P252" i="2"/>
  <c r="Q252" i="2"/>
  <c r="R252" i="2"/>
  <c r="O253" i="2"/>
  <c r="P253" i="2"/>
  <c r="Q253" i="2"/>
  <c r="R253" i="2"/>
  <c r="O254" i="2"/>
  <c r="P254" i="2"/>
  <c r="Q254" i="2"/>
  <c r="R254" i="2"/>
  <c r="O255" i="2"/>
  <c r="P255" i="2"/>
  <c r="Q255" i="2"/>
  <c r="R255" i="2"/>
  <c r="O256" i="2"/>
  <c r="P256" i="2"/>
  <c r="Q256" i="2"/>
  <c r="R256" i="2"/>
  <c r="O257" i="2"/>
  <c r="P257" i="2"/>
  <c r="Q257" i="2"/>
  <c r="R257" i="2"/>
  <c r="O258" i="2"/>
  <c r="P258" i="2"/>
  <c r="Q258" i="2"/>
  <c r="R258" i="2"/>
  <c r="O259" i="2"/>
  <c r="P259" i="2"/>
  <c r="Q259" i="2"/>
  <c r="R259" i="2"/>
  <c r="O260" i="2"/>
  <c r="P260" i="2"/>
  <c r="Q260" i="2"/>
  <c r="R260" i="2"/>
  <c r="O261" i="2"/>
  <c r="P261" i="2"/>
  <c r="Q261" i="2"/>
  <c r="R261" i="2"/>
  <c r="O262" i="2"/>
  <c r="P262" i="2"/>
  <c r="Q262" i="2"/>
  <c r="R262" i="2"/>
  <c r="O263" i="2"/>
  <c r="P263" i="2"/>
  <c r="Q263" i="2"/>
  <c r="R263" i="2"/>
  <c r="O264" i="2"/>
  <c r="P264" i="2"/>
  <c r="Q264" i="2"/>
  <c r="R264" i="2"/>
  <c r="O265" i="2"/>
  <c r="P265" i="2"/>
  <c r="Q265" i="2"/>
  <c r="R265" i="2"/>
  <c r="O266" i="2"/>
  <c r="P266" i="2"/>
  <c r="Q266" i="2"/>
  <c r="R266" i="2"/>
  <c r="O267" i="2"/>
  <c r="P267" i="2"/>
  <c r="Q267" i="2"/>
  <c r="R267" i="2"/>
  <c r="O268" i="2"/>
  <c r="P268" i="2"/>
  <c r="Q268" i="2"/>
  <c r="R268" i="2"/>
  <c r="O269" i="2"/>
  <c r="P269" i="2"/>
  <c r="Q269" i="2"/>
  <c r="R269" i="2"/>
  <c r="O270" i="2"/>
  <c r="P270" i="2"/>
  <c r="Q270" i="2"/>
  <c r="R270" i="2"/>
  <c r="O271" i="2"/>
  <c r="P271" i="2"/>
  <c r="Q271" i="2"/>
  <c r="R271" i="2"/>
  <c r="O272" i="2"/>
  <c r="P272" i="2"/>
  <c r="Q272" i="2"/>
  <c r="R272" i="2"/>
  <c r="O273" i="2"/>
  <c r="P273" i="2"/>
  <c r="Q273" i="2"/>
  <c r="R273" i="2"/>
  <c r="O274" i="2"/>
  <c r="P274" i="2"/>
  <c r="Q274" i="2"/>
  <c r="R274" i="2"/>
  <c r="O275" i="2"/>
  <c r="P275" i="2"/>
  <c r="Q275" i="2"/>
  <c r="R275" i="2"/>
  <c r="O276" i="2"/>
  <c r="P276" i="2"/>
  <c r="Q276" i="2"/>
  <c r="R276" i="2"/>
  <c r="O277" i="2"/>
  <c r="P277" i="2"/>
  <c r="Q277" i="2"/>
  <c r="R277" i="2"/>
  <c r="O278" i="2"/>
  <c r="P278" i="2"/>
  <c r="Q278" i="2"/>
  <c r="R278" i="2"/>
  <c r="R6" i="2"/>
  <c r="Q6" i="2"/>
  <c r="P6" i="2"/>
  <c r="O6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V6" i="2" l="1"/>
  <c r="H6" i="2"/>
  <c r="I7" i="2"/>
  <c r="AE6" i="2"/>
  <c r="H254" i="2" l="1"/>
  <c r="H264" i="2"/>
  <c r="L278" i="2" l="1"/>
  <c r="K278" i="2"/>
  <c r="J278" i="2"/>
  <c r="I278" i="2"/>
  <c r="H278" i="2"/>
  <c r="V277" i="2"/>
  <c r="L277" i="2"/>
  <c r="K277" i="2"/>
  <c r="J277" i="2"/>
  <c r="I277" i="2"/>
  <c r="H277" i="2"/>
  <c r="L276" i="2"/>
  <c r="K276" i="2"/>
  <c r="J276" i="2"/>
  <c r="I276" i="2"/>
  <c r="H276" i="2"/>
  <c r="V275" i="2"/>
  <c r="L275" i="2"/>
  <c r="K275" i="2"/>
  <c r="J275" i="2"/>
  <c r="I275" i="2"/>
  <c r="H275" i="2"/>
  <c r="L274" i="2"/>
  <c r="K274" i="2"/>
  <c r="J274" i="2"/>
  <c r="I274" i="2"/>
  <c r="H274" i="2"/>
  <c r="V273" i="2"/>
  <c r="L273" i="2"/>
  <c r="K273" i="2"/>
  <c r="J273" i="2"/>
  <c r="I273" i="2"/>
  <c r="H273" i="2"/>
  <c r="L272" i="2"/>
  <c r="K272" i="2"/>
  <c r="J272" i="2"/>
  <c r="I272" i="2"/>
  <c r="H272" i="2"/>
  <c r="V271" i="2"/>
  <c r="L271" i="2"/>
  <c r="K271" i="2"/>
  <c r="J271" i="2"/>
  <c r="I271" i="2"/>
  <c r="H271" i="2"/>
  <c r="L270" i="2"/>
  <c r="K270" i="2"/>
  <c r="J270" i="2"/>
  <c r="I270" i="2"/>
  <c r="H270" i="2"/>
  <c r="V269" i="2"/>
  <c r="L269" i="2"/>
  <c r="K269" i="2"/>
  <c r="J269" i="2"/>
  <c r="I269" i="2"/>
  <c r="H269" i="2"/>
  <c r="L268" i="2"/>
  <c r="K268" i="2"/>
  <c r="J268" i="2"/>
  <c r="I268" i="2"/>
  <c r="H268" i="2"/>
  <c r="V267" i="2"/>
  <c r="L267" i="2"/>
  <c r="K267" i="2"/>
  <c r="J267" i="2"/>
  <c r="I267" i="2"/>
  <c r="H267" i="2"/>
  <c r="L266" i="2"/>
  <c r="K266" i="2"/>
  <c r="J266" i="2"/>
  <c r="I266" i="2"/>
  <c r="H266" i="2"/>
  <c r="V265" i="2"/>
  <c r="L265" i="2"/>
  <c r="K265" i="2"/>
  <c r="J265" i="2"/>
  <c r="I265" i="2"/>
  <c r="H265" i="2"/>
  <c r="L264" i="2"/>
  <c r="K264" i="2"/>
  <c r="J264" i="2"/>
  <c r="I264" i="2"/>
  <c r="V263" i="2"/>
  <c r="L263" i="2"/>
  <c r="K263" i="2"/>
  <c r="J263" i="2"/>
  <c r="I263" i="2"/>
  <c r="H263" i="2"/>
  <c r="L262" i="2"/>
  <c r="K262" i="2"/>
  <c r="J262" i="2"/>
  <c r="I262" i="2"/>
  <c r="H262" i="2"/>
  <c r="V261" i="2"/>
  <c r="L261" i="2"/>
  <c r="K261" i="2"/>
  <c r="J261" i="2"/>
  <c r="I261" i="2"/>
  <c r="H261" i="2"/>
  <c r="L260" i="2"/>
  <c r="K260" i="2"/>
  <c r="J260" i="2"/>
  <c r="I260" i="2"/>
  <c r="H260" i="2"/>
  <c r="V259" i="2"/>
  <c r="L259" i="2"/>
  <c r="K259" i="2"/>
  <c r="J259" i="2"/>
  <c r="I259" i="2"/>
  <c r="H259" i="2"/>
  <c r="L258" i="2"/>
  <c r="K258" i="2"/>
  <c r="J258" i="2"/>
  <c r="I258" i="2"/>
  <c r="H258" i="2"/>
  <c r="V257" i="2"/>
  <c r="L257" i="2"/>
  <c r="K257" i="2"/>
  <c r="J257" i="2"/>
  <c r="I257" i="2"/>
  <c r="H257" i="2"/>
  <c r="L256" i="2"/>
  <c r="K256" i="2"/>
  <c r="J256" i="2"/>
  <c r="I256" i="2"/>
  <c r="H256" i="2"/>
  <c r="V255" i="2"/>
  <c r="L255" i="2"/>
  <c r="K255" i="2"/>
  <c r="J255" i="2"/>
  <c r="I255" i="2"/>
  <c r="H255" i="2"/>
  <c r="L254" i="2"/>
  <c r="K254" i="2"/>
  <c r="J254" i="2"/>
  <c r="I254" i="2"/>
  <c r="L253" i="2"/>
  <c r="K253" i="2"/>
  <c r="J253" i="2"/>
  <c r="I253" i="2"/>
  <c r="H253" i="2"/>
  <c r="L252" i="2"/>
  <c r="K252" i="2"/>
  <c r="J252" i="2"/>
  <c r="I252" i="2"/>
  <c r="H252" i="2"/>
  <c r="V251" i="2"/>
  <c r="L251" i="2"/>
  <c r="K251" i="2"/>
  <c r="J251" i="2"/>
  <c r="I251" i="2"/>
  <c r="H251" i="2"/>
  <c r="L250" i="2"/>
  <c r="K250" i="2"/>
  <c r="J250" i="2"/>
  <c r="I250" i="2"/>
  <c r="H250" i="2"/>
  <c r="V249" i="2"/>
  <c r="L249" i="2"/>
  <c r="K249" i="2"/>
  <c r="J249" i="2"/>
  <c r="I249" i="2"/>
  <c r="H249" i="2"/>
  <c r="L248" i="2"/>
  <c r="K248" i="2"/>
  <c r="J248" i="2"/>
  <c r="I248" i="2"/>
  <c r="H248" i="2"/>
  <c r="V247" i="2"/>
  <c r="L247" i="2"/>
  <c r="K247" i="2"/>
  <c r="J247" i="2"/>
  <c r="I247" i="2"/>
  <c r="H247" i="2"/>
  <c r="L246" i="2"/>
  <c r="K246" i="2"/>
  <c r="J246" i="2"/>
  <c r="I246" i="2"/>
  <c r="H246" i="2"/>
  <c r="V245" i="2"/>
  <c r="L245" i="2"/>
  <c r="K245" i="2"/>
  <c r="J245" i="2"/>
  <c r="I245" i="2"/>
  <c r="H245" i="2"/>
  <c r="L244" i="2"/>
  <c r="K244" i="2"/>
  <c r="J244" i="2"/>
  <c r="I244" i="2"/>
  <c r="H244" i="2"/>
  <c r="V243" i="2"/>
  <c r="L243" i="2"/>
  <c r="K243" i="2"/>
  <c r="J243" i="2"/>
  <c r="I243" i="2"/>
  <c r="H243" i="2"/>
  <c r="L242" i="2"/>
  <c r="K242" i="2"/>
  <c r="J242" i="2"/>
  <c r="I242" i="2"/>
  <c r="H242" i="2"/>
  <c r="V241" i="2"/>
  <c r="L241" i="2"/>
  <c r="K241" i="2"/>
  <c r="J241" i="2"/>
  <c r="I241" i="2"/>
  <c r="H241" i="2"/>
  <c r="L240" i="2"/>
  <c r="K240" i="2"/>
  <c r="J240" i="2"/>
  <c r="I240" i="2"/>
  <c r="H240" i="2"/>
  <c r="V239" i="2"/>
  <c r="L239" i="2"/>
  <c r="K239" i="2"/>
  <c r="J239" i="2"/>
  <c r="I239" i="2"/>
  <c r="H239" i="2"/>
  <c r="L238" i="2"/>
  <c r="K238" i="2"/>
  <c r="J238" i="2"/>
  <c r="I238" i="2"/>
  <c r="H238" i="2"/>
  <c r="V237" i="2"/>
  <c r="L237" i="2"/>
  <c r="K237" i="2"/>
  <c r="J237" i="2"/>
  <c r="I237" i="2"/>
  <c r="H237" i="2"/>
  <c r="L236" i="2"/>
  <c r="K236" i="2"/>
  <c r="J236" i="2"/>
  <c r="I236" i="2"/>
  <c r="H236" i="2"/>
  <c r="V235" i="2"/>
  <c r="L235" i="2"/>
  <c r="K235" i="2"/>
  <c r="J235" i="2"/>
  <c r="I235" i="2"/>
  <c r="H235" i="2"/>
  <c r="L234" i="2"/>
  <c r="K234" i="2"/>
  <c r="J234" i="2"/>
  <c r="I234" i="2"/>
  <c r="H234" i="2"/>
  <c r="V233" i="2"/>
  <c r="L233" i="2"/>
  <c r="K233" i="2"/>
  <c r="J233" i="2"/>
  <c r="I233" i="2"/>
  <c r="H233" i="2"/>
  <c r="L232" i="2"/>
  <c r="K232" i="2"/>
  <c r="J232" i="2"/>
  <c r="I232" i="2"/>
  <c r="H232" i="2"/>
  <c r="V231" i="2"/>
  <c r="L231" i="2"/>
  <c r="K231" i="2"/>
  <c r="J231" i="2"/>
  <c r="I231" i="2"/>
  <c r="H231" i="2"/>
  <c r="L230" i="2"/>
  <c r="K230" i="2"/>
  <c r="J230" i="2"/>
  <c r="I230" i="2"/>
  <c r="H230" i="2"/>
  <c r="V229" i="2"/>
  <c r="L229" i="2"/>
  <c r="K229" i="2"/>
  <c r="J229" i="2"/>
  <c r="I229" i="2"/>
  <c r="H229" i="2"/>
  <c r="L228" i="2"/>
  <c r="K228" i="2"/>
  <c r="J228" i="2"/>
  <c r="I228" i="2"/>
  <c r="H228" i="2"/>
  <c r="V227" i="2"/>
  <c r="L227" i="2"/>
  <c r="K227" i="2"/>
  <c r="J227" i="2"/>
  <c r="I227" i="2"/>
  <c r="H227" i="2"/>
  <c r="L226" i="2"/>
  <c r="K226" i="2"/>
  <c r="J226" i="2"/>
  <c r="I226" i="2"/>
  <c r="H226" i="2"/>
  <c r="V225" i="2"/>
  <c r="L225" i="2"/>
  <c r="K225" i="2"/>
  <c r="J225" i="2"/>
  <c r="I225" i="2"/>
  <c r="H225" i="2"/>
  <c r="L224" i="2"/>
  <c r="K224" i="2"/>
  <c r="J224" i="2"/>
  <c r="I224" i="2"/>
  <c r="H224" i="2"/>
  <c r="V223" i="2"/>
  <c r="L223" i="2"/>
  <c r="K223" i="2"/>
  <c r="J223" i="2"/>
  <c r="I223" i="2"/>
  <c r="H223" i="2"/>
  <c r="L222" i="2"/>
  <c r="K222" i="2"/>
  <c r="J222" i="2"/>
  <c r="I222" i="2"/>
  <c r="H222" i="2"/>
  <c r="V221" i="2"/>
  <c r="L221" i="2"/>
  <c r="K221" i="2"/>
  <c r="J221" i="2"/>
  <c r="I221" i="2"/>
  <c r="H221" i="2"/>
  <c r="L220" i="2"/>
  <c r="K220" i="2"/>
  <c r="J220" i="2"/>
  <c r="I220" i="2"/>
  <c r="H220" i="2"/>
  <c r="V219" i="2"/>
  <c r="L219" i="2"/>
  <c r="K219" i="2"/>
  <c r="J219" i="2"/>
  <c r="I219" i="2"/>
  <c r="H219" i="2"/>
  <c r="L218" i="2"/>
  <c r="K218" i="2"/>
  <c r="J218" i="2"/>
  <c r="I218" i="2"/>
  <c r="H218" i="2"/>
  <c r="V217" i="2"/>
  <c r="L217" i="2"/>
  <c r="K217" i="2"/>
  <c r="J217" i="2"/>
  <c r="I217" i="2"/>
  <c r="H217" i="2"/>
  <c r="L216" i="2"/>
  <c r="K216" i="2"/>
  <c r="J216" i="2"/>
  <c r="I216" i="2"/>
  <c r="H216" i="2"/>
  <c r="V215" i="2"/>
  <c r="L215" i="2"/>
  <c r="K215" i="2"/>
  <c r="J215" i="2"/>
  <c r="I215" i="2"/>
  <c r="H215" i="2"/>
  <c r="L214" i="2"/>
  <c r="K214" i="2"/>
  <c r="J214" i="2"/>
  <c r="I214" i="2"/>
  <c r="H214" i="2"/>
  <c r="V213" i="2"/>
  <c r="L213" i="2"/>
  <c r="K213" i="2"/>
  <c r="J213" i="2"/>
  <c r="I213" i="2"/>
  <c r="H213" i="2"/>
  <c r="L212" i="2"/>
  <c r="K212" i="2"/>
  <c r="J212" i="2"/>
  <c r="I212" i="2"/>
  <c r="H212" i="2"/>
  <c r="V211" i="2"/>
  <c r="L211" i="2"/>
  <c r="K211" i="2"/>
  <c r="J211" i="2"/>
  <c r="I211" i="2"/>
  <c r="H211" i="2"/>
  <c r="L210" i="2"/>
  <c r="K210" i="2"/>
  <c r="J210" i="2"/>
  <c r="I210" i="2"/>
  <c r="H210" i="2"/>
  <c r="V209" i="2"/>
  <c r="L209" i="2"/>
  <c r="K209" i="2"/>
  <c r="J209" i="2"/>
  <c r="I209" i="2"/>
  <c r="H209" i="2"/>
  <c r="L208" i="2"/>
  <c r="K208" i="2"/>
  <c r="J208" i="2"/>
  <c r="I208" i="2"/>
  <c r="H208" i="2"/>
  <c r="V207" i="2"/>
  <c r="L207" i="2"/>
  <c r="K207" i="2"/>
  <c r="J207" i="2"/>
  <c r="I207" i="2"/>
  <c r="H207" i="2"/>
  <c r="L206" i="2"/>
  <c r="K206" i="2"/>
  <c r="J206" i="2"/>
  <c r="I206" i="2"/>
  <c r="H206" i="2"/>
  <c r="V205" i="2"/>
  <c r="L205" i="2"/>
  <c r="K205" i="2"/>
  <c r="J205" i="2"/>
  <c r="I205" i="2"/>
  <c r="H205" i="2"/>
  <c r="L204" i="2"/>
  <c r="K204" i="2"/>
  <c r="J204" i="2"/>
  <c r="I204" i="2"/>
  <c r="H204" i="2"/>
  <c r="V203" i="2"/>
  <c r="L203" i="2"/>
  <c r="K203" i="2"/>
  <c r="J203" i="2"/>
  <c r="I203" i="2"/>
  <c r="H203" i="2"/>
  <c r="L202" i="2"/>
  <c r="K202" i="2"/>
  <c r="J202" i="2"/>
  <c r="I202" i="2"/>
  <c r="H202" i="2"/>
  <c r="V201" i="2"/>
  <c r="L201" i="2"/>
  <c r="K201" i="2"/>
  <c r="J201" i="2"/>
  <c r="I201" i="2"/>
  <c r="H201" i="2"/>
  <c r="L200" i="2"/>
  <c r="K200" i="2"/>
  <c r="J200" i="2"/>
  <c r="I200" i="2"/>
  <c r="H200" i="2"/>
  <c r="V199" i="2"/>
  <c r="L199" i="2"/>
  <c r="K199" i="2"/>
  <c r="J199" i="2"/>
  <c r="I199" i="2"/>
  <c r="H199" i="2"/>
  <c r="L198" i="2"/>
  <c r="K198" i="2"/>
  <c r="J198" i="2"/>
  <c r="I198" i="2"/>
  <c r="H198" i="2"/>
  <c r="V197" i="2"/>
  <c r="L197" i="2"/>
  <c r="K197" i="2"/>
  <c r="J197" i="2"/>
  <c r="I197" i="2"/>
  <c r="H197" i="2"/>
  <c r="L196" i="2"/>
  <c r="K196" i="2"/>
  <c r="J196" i="2"/>
  <c r="I196" i="2"/>
  <c r="H196" i="2"/>
  <c r="V195" i="2"/>
  <c r="L195" i="2"/>
  <c r="K195" i="2"/>
  <c r="J195" i="2"/>
  <c r="I195" i="2"/>
  <c r="H195" i="2"/>
  <c r="L194" i="2"/>
  <c r="K194" i="2"/>
  <c r="J194" i="2"/>
  <c r="I194" i="2"/>
  <c r="H194" i="2"/>
  <c r="V193" i="2"/>
  <c r="L193" i="2"/>
  <c r="K193" i="2"/>
  <c r="J193" i="2"/>
  <c r="I193" i="2"/>
  <c r="H193" i="2"/>
  <c r="L192" i="2"/>
  <c r="K192" i="2"/>
  <c r="J192" i="2"/>
  <c r="I192" i="2"/>
  <c r="H192" i="2"/>
  <c r="V191" i="2"/>
  <c r="L191" i="2"/>
  <c r="K191" i="2"/>
  <c r="J191" i="2"/>
  <c r="I191" i="2"/>
  <c r="H191" i="2"/>
  <c r="L190" i="2"/>
  <c r="K190" i="2"/>
  <c r="J190" i="2"/>
  <c r="I190" i="2"/>
  <c r="H190" i="2"/>
  <c r="V189" i="2"/>
  <c r="L189" i="2"/>
  <c r="K189" i="2"/>
  <c r="J189" i="2"/>
  <c r="I189" i="2"/>
  <c r="H189" i="2"/>
  <c r="L188" i="2"/>
  <c r="K188" i="2"/>
  <c r="J188" i="2"/>
  <c r="I188" i="2"/>
  <c r="H188" i="2"/>
  <c r="V187" i="2"/>
  <c r="L187" i="2"/>
  <c r="K187" i="2"/>
  <c r="J187" i="2"/>
  <c r="I187" i="2"/>
  <c r="H187" i="2"/>
  <c r="L186" i="2"/>
  <c r="K186" i="2"/>
  <c r="J186" i="2"/>
  <c r="I186" i="2"/>
  <c r="H186" i="2"/>
  <c r="V185" i="2"/>
  <c r="L185" i="2"/>
  <c r="K185" i="2"/>
  <c r="J185" i="2"/>
  <c r="I185" i="2"/>
  <c r="H185" i="2"/>
  <c r="L184" i="2"/>
  <c r="K184" i="2"/>
  <c r="J184" i="2"/>
  <c r="I184" i="2"/>
  <c r="H184" i="2"/>
  <c r="V183" i="2"/>
  <c r="L183" i="2"/>
  <c r="K183" i="2"/>
  <c r="J183" i="2"/>
  <c r="I183" i="2"/>
  <c r="H183" i="2"/>
  <c r="L182" i="2"/>
  <c r="K182" i="2"/>
  <c r="J182" i="2"/>
  <c r="I182" i="2"/>
  <c r="H182" i="2"/>
  <c r="V181" i="2"/>
  <c r="L181" i="2"/>
  <c r="K181" i="2"/>
  <c r="J181" i="2"/>
  <c r="I181" i="2"/>
  <c r="H181" i="2"/>
  <c r="L180" i="2"/>
  <c r="K180" i="2"/>
  <c r="J180" i="2"/>
  <c r="I180" i="2"/>
  <c r="H180" i="2"/>
  <c r="V179" i="2"/>
  <c r="L179" i="2"/>
  <c r="K179" i="2"/>
  <c r="J179" i="2"/>
  <c r="I179" i="2"/>
  <c r="H179" i="2"/>
  <c r="L178" i="2"/>
  <c r="K178" i="2"/>
  <c r="J178" i="2"/>
  <c r="I178" i="2"/>
  <c r="H178" i="2"/>
  <c r="V177" i="2"/>
  <c r="L177" i="2"/>
  <c r="K177" i="2"/>
  <c r="J177" i="2"/>
  <c r="I177" i="2"/>
  <c r="H177" i="2"/>
  <c r="L176" i="2"/>
  <c r="K176" i="2"/>
  <c r="J176" i="2"/>
  <c r="I176" i="2"/>
  <c r="H176" i="2"/>
  <c r="V175" i="2"/>
  <c r="L175" i="2"/>
  <c r="K175" i="2"/>
  <c r="J175" i="2"/>
  <c r="I175" i="2"/>
  <c r="H175" i="2"/>
  <c r="L174" i="2"/>
  <c r="K174" i="2"/>
  <c r="J174" i="2"/>
  <c r="I174" i="2"/>
  <c r="H174" i="2"/>
  <c r="V173" i="2"/>
  <c r="L173" i="2"/>
  <c r="K173" i="2"/>
  <c r="J173" i="2"/>
  <c r="I173" i="2"/>
  <c r="H173" i="2"/>
  <c r="L172" i="2"/>
  <c r="K172" i="2"/>
  <c r="J172" i="2"/>
  <c r="I172" i="2"/>
  <c r="H172" i="2"/>
  <c r="V171" i="2"/>
  <c r="L171" i="2"/>
  <c r="K171" i="2"/>
  <c r="J171" i="2"/>
  <c r="I171" i="2"/>
  <c r="H171" i="2"/>
  <c r="L170" i="2"/>
  <c r="K170" i="2"/>
  <c r="J170" i="2"/>
  <c r="I170" i="2"/>
  <c r="H170" i="2"/>
  <c r="V169" i="2"/>
  <c r="L169" i="2"/>
  <c r="K169" i="2"/>
  <c r="J169" i="2"/>
  <c r="I169" i="2"/>
  <c r="H169" i="2"/>
  <c r="L168" i="2"/>
  <c r="K168" i="2"/>
  <c r="J168" i="2"/>
  <c r="I168" i="2"/>
  <c r="H168" i="2"/>
  <c r="V167" i="2"/>
  <c r="L167" i="2"/>
  <c r="K167" i="2"/>
  <c r="J167" i="2"/>
  <c r="I167" i="2"/>
  <c r="H167" i="2"/>
  <c r="L166" i="2"/>
  <c r="K166" i="2"/>
  <c r="J166" i="2"/>
  <c r="I166" i="2"/>
  <c r="H166" i="2"/>
  <c r="V165" i="2"/>
  <c r="L165" i="2"/>
  <c r="K165" i="2"/>
  <c r="J165" i="2"/>
  <c r="I165" i="2"/>
  <c r="H165" i="2"/>
  <c r="L164" i="2"/>
  <c r="K164" i="2"/>
  <c r="J164" i="2"/>
  <c r="I164" i="2"/>
  <c r="H164" i="2"/>
  <c r="V163" i="2"/>
  <c r="L163" i="2"/>
  <c r="K163" i="2"/>
  <c r="J163" i="2"/>
  <c r="I163" i="2"/>
  <c r="H163" i="2"/>
  <c r="L162" i="2"/>
  <c r="K162" i="2"/>
  <c r="J162" i="2"/>
  <c r="I162" i="2"/>
  <c r="H162" i="2"/>
  <c r="V161" i="2"/>
  <c r="L161" i="2"/>
  <c r="K161" i="2"/>
  <c r="J161" i="2"/>
  <c r="I161" i="2"/>
  <c r="H161" i="2"/>
  <c r="L160" i="2"/>
  <c r="K160" i="2"/>
  <c r="J160" i="2"/>
  <c r="I160" i="2"/>
  <c r="H160" i="2"/>
  <c r="V159" i="2"/>
  <c r="L159" i="2"/>
  <c r="K159" i="2"/>
  <c r="J159" i="2"/>
  <c r="I159" i="2"/>
  <c r="H159" i="2"/>
  <c r="L158" i="2"/>
  <c r="K158" i="2"/>
  <c r="J158" i="2"/>
  <c r="I158" i="2"/>
  <c r="H158" i="2"/>
  <c r="V157" i="2"/>
  <c r="L157" i="2"/>
  <c r="K157" i="2"/>
  <c r="J157" i="2"/>
  <c r="I157" i="2"/>
  <c r="H157" i="2"/>
  <c r="L156" i="2"/>
  <c r="K156" i="2"/>
  <c r="J156" i="2"/>
  <c r="I156" i="2"/>
  <c r="H156" i="2"/>
  <c r="V155" i="2"/>
  <c r="L155" i="2"/>
  <c r="K155" i="2"/>
  <c r="J155" i="2"/>
  <c r="I155" i="2"/>
  <c r="H155" i="2"/>
  <c r="L154" i="2"/>
  <c r="K154" i="2"/>
  <c r="J154" i="2"/>
  <c r="I154" i="2"/>
  <c r="H154" i="2"/>
  <c r="V153" i="2"/>
  <c r="L153" i="2"/>
  <c r="K153" i="2"/>
  <c r="J153" i="2"/>
  <c r="I153" i="2"/>
  <c r="H153" i="2"/>
  <c r="L152" i="2"/>
  <c r="K152" i="2"/>
  <c r="J152" i="2"/>
  <c r="I152" i="2"/>
  <c r="H152" i="2"/>
  <c r="V151" i="2"/>
  <c r="L151" i="2"/>
  <c r="K151" i="2"/>
  <c r="J151" i="2"/>
  <c r="I151" i="2"/>
  <c r="H151" i="2"/>
  <c r="L150" i="2"/>
  <c r="K150" i="2"/>
  <c r="J150" i="2"/>
  <c r="I150" i="2"/>
  <c r="H150" i="2"/>
  <c r="V149" i="2"/>
  <c r="L149" i="2"/>
  <c r="K149" i="2"/>
  <c r="J149" i="2"/>
  <c r="I149" i="2"/>
  <c r="H149" i="2"/>
  <c r="L148" i="2"/>
  <c r="K148" i="2"/>
  <c r="J148" i="2"/>
  <c r="I148" i="2"/>
  <c r="H148" i="2"/>
  <c r="V147" i="2"/>
  <c r="L147" i="2"/>
  <c r="K147" i="2"/>
  <c r="J147" i="2"/>
  <c r="I147" i="2"/>
  <c r="H147" i="2"/>
  <c r="L146" i="2"/>
  <c r="K146" i="2"/>
  <c r="J146" i="2"/>
  <c r="I146" i="2"/>
  <c r="H146" i="2"/>
  <c r="V145" i="2"/>
  <c r="L145" i="2"/>
  <c r="K145" i="2"/>
  <c r="J145" i="2"/>
  <c r="I145" i="2"/>
  <c r="H145" i="2"/>
  <c r="L144" i="2"/>
  <c r="K144" i="2"/>
  <c r="J144" i="2"/>
  <c r="I144" i="2"/>
  <c r="H144" i="2"/>
  <c r="V143" i="2"/>
  <c r="L143" i="2"/>
  <c r="K143" i="2"/>
  <c r="J143" i="2"/>
  <c r="I143" i="2"/>
  <c r="H143" i="2"/>
  <c r="L142" i="2"/>
  <c r="K142" i="2"/>
  <c r="J142" i="2"/>
  <c r="I142" i="2"/>
  <c r="H142" i="2"/>
  <c r="V141" i="2"/>
  <c r="L141" i="2"/>
  <c r="K141" i="2"/>
  <c r="J141" i="2"/>
  <c r="I141" i="2"/>
  <c r="H141" i="2"/>
  <c r="L140" i="2"/>
  <c r="K140" i="2"/>
  <c r="J140" i="2"/>
  <c r="I140" i="2"/>
  <c r="H140" i="2"/>
  <c r="V139" i="2"/>
  <c r="L139" i="2"/>
  <c r="K139" i="2"/>
  <c r="J139" i="2"/>
  <c r="I139" i="2"/>
  <c r="H139" i="2"/>
  <c r="L138" i="2"/>
  <c r="K138" i="2"/>
  <c r="J138" i="2"/>
  <c r="I138" i="2"/>
  <c r="H138" i="2"/>
  <c r="V137" i="2"/>
  <c r="L137" i="2"/>
  <c r="K137" i="2"/>
  <c r="J137" i="2"/>
  <c r="I137" i="2"/>
  <c r="H137" i="2"/>
  <c r="L136" i="2"/>
  <c r="K136" i="2"/>
  <c r="J136" i="2"/>
  <c r="I136" i="2"/>
  <c r="H136" i="2"/>
  <c r="V135" i="2"/>
  <c r="L135" i="2"/>
  <c r="K135" i="2"/>
  <c r="J135" i="2"/>
  <c r="I135" i="2"/>
  <c r="H135" i="2"/>
  <c r="L134" i="2"/>
  <c r="K134" i="2"/>
  <c r="J134" i="2"/>
  <c r="I134" i="2"/>
  <c r="H134" i="2"/>
  <c r="V133" i="2"/>
  <c r="L133" i="2"/>
  <c r="K133" i="2"/>
  <c r="J133" i="2"/>
  <c r="I133" i="2"/>
  <c r="H133" i="2"/>
  <c r="L132" i="2"/>
  <c r="K132" i="2"/>
  <c r="J132" i="2"/>
  <c r="I132" i="2"/>
  <c r="H132" i="2"/>
  <c r="V131" i="2"/>
  <c r="L131" i="2"/>
  <c r="K131" i="2"/>
  <c r="J131" i="2"/>
  <c r="I131" i="2"/>
  <c r="H131" i="2"/>
  <c r="L130" i="2"/>
  <c r="K130" i="2"/>
  <c r="J130" i="2"/>
  <c r="I130" i="2"/>
  <c r="H130" i="2"/>
  <c r="V129" i="2"/>
  <c r="L129" i="2"/>
  <c r="K129" i="2"/>
  <c r="J129" i="2"/>
  <c r="I129" i="2"/>
  <c r="H129" i="2"/>
  <c r="L128" i="2"/>
  <c r="K128" i="2"/>
  <c r="J128" i="2"/>
  <c r="I128" i="2"/>
  <c r="H128" i="2"/>
  <c r="V127" i="2"/>
  <c r="L127" i="2"/>
  <c r="K127" i="2"/>
  <c r="J127" i="2"/>
  <c r="I127" i="2"/>
  <c r="H127" i="2"/>
  <c r="L126" i="2"/>
  <c r="K126" i="2"/>
  <c r="J126" i="2"/>
  <c r="I126" i="2"/>
  <c r="H126" i="2"/>
  <c r="V125" i="2"/>
  <c r="L125" i="2"/>
  <c r="K125" i="2"/>
  <c r="J125" i="2"/>
  <c r="I125" i="2"/>
  <c r="H125" i="2"/>
  <c r="L124" i="2"/>
  <c r="K124" i="2"/>
  <c r="J124" i="2"/>
  <c r="I124" i="2"/>
  <c r="H124" i="2"/>
  <c r="V123" i="2"/>
  <c r="L123" i="2"/>
  <c r="K123" i="2"/>
  <c r="J123" i="2"/>
  <c r="I123" i="2"/>
  <c r="H123" i="2"/>
  <c r="L122" i="2"/>
  <c r="K122" i="2"/>
  <c r="J122" i="2"/>
  <c r="I122" i="2"/>
  <c r="H122" i="2"/>
  <c r="V121" i="2"/>
  <c r="L121" i="2"/>
  <c r="K121" i="2"/>
  <c r="J121" i="2"/>
  <c r="I121" i="2"/>
  <c r="H121" i="2"/>
  <c r="L120" i="2"/>
  <c r="K120" i="2"/>
  <c r="J120" i="2"/>
  <c r="I120" i="2"/>
  <c r="H120" i="2"/>
  <c r="V119" i="2"/>
  <c r="L119" i="2"/>
  <c r="K119" i="2"/>
  <c r="J119" i="2"/>
  <c r="I119" i="2"/>
  <c r="H119" i="2"/>
  <c r="L118" i="2"/>
  <c r="K118" i="2"/>
  <c r="J118" i="2"/>
  <c r="I118" i="2"/>
  <c r="H118" i="2"/>
  <c r="V117" i="2"/>
  <c r="L117" i="2"/>
  <c r="K117" i="2"/>
  <c r="J117" i="2"/>
  <c r="I117" i="2"/>
  <c r="H117" i="2"/>
  <c r="L116" i="2"/>
  <c r="K116" i="2"/>
  <c r="J116" i="2"/>
  <c r="I116" i="2"/>
  <c r="H116" i="2"/>
  <c r="V115" i="2"/>
  <c r="L115" i="2"/>
  <c r="K115" i="2"/>
  <c r="J115" i="2"/>
  <c r="I115" i="2"/>
  <c r="H115" i="2"/>
  <c r="L114" i="2"/>
  <c r="K114" i="2"/>
  <c r="J114" i="2"/>
  <c r="I114" i="2"/>
  <c r="H114" i="2"/>
  <c r="V113" i="2"/>
  <c r="L113" i="2"/>
  <c r="K113" i="2"/>
  <c r="J113" i="2"/>
  <c r="I113" i="2"/>
  <c r="H113" i="2"/>
  <c r="L112" i="2"/>
  <c r="K112" i="2"/>
  <c r="J112" i="2"/>
  <c r="I112" i="2"/>
  <c r="H112" i="2"/>
  <c r="V111" i="2"/>
  <c r="L111" i="2"/>
  <c r="K111" i="2"/>
  <c r="J111" i="2"/>
  <c r="I111" i="2"/>
  <c r="H111" i="2"/>
  <c r="L110" i="2"/>
  <c r="K110" i="2"/>
  <c r="J110" i="2"/>
  <c r="I110" i="2"/>
  <c r="H110" i="2"/>
  <c r="V109" i="2"/>
  <c r="L109" i="2"/>
  <c r="K109" i="2"/>
  <c r="J109" i="2"/>
  <c r="I109" i="2"/>
  <c r="H109" i="2"/>
  <c r="L108" i="2"/>
  <c r="K108" i="2"/>
  <c r="J108" i="2"/>
  <c r="I108" i="2"/>
  <c r="H108" i="2"/>
  <c r="V107" i="2"/>
  <c r="L107" i="2"/>
  <c r="K107" i="2"/>
  <c r="J107" i="2"/>
  <c r="I107" i="2"/>
  <c r="H107" i="2"/>
  <c r="L106" i="2"/>
  <c r="K106" i="2"/>
  <c r="J106" i="2"/>
  <c r="I106" i="2"/>
  <c r="H106" i="2"/>
  <c r="V105" i="2"/>
  <c r="L105" i="2"/>
  <c r="K105" i="2"/>
  <c r="J105" i="2"/>
  <c r="I105" i="2"/>
  <c r="H105" i="2"/>
  <c r="L104" i="2"/>
  <c r="K104" i="2"/>
  <c r="J104" i="2"/>
  <c r="I104" i="2"/>
  <c r="H104" i="2"/>
  <c r="V103" i="2"/>
  <c r="L103" i="2"/>
  <c r="K103" i="2"/>
  <c r="J103" i="2"/>
  <c r="I103" i="2"/>
  <c r="H103" i="2"/>
  <c r="L102" i="2"/>
  <c r="K102" i="2"/>
  <c r="J102" i="2"/>
  <c r="I102" i="2"/>
  <c r="H102" i="2"/>
  <c r="V101" i="2"/>
  <c r="L101" i="2"/>
  <c r="K101" i="2"/>
  <c r="J101" i="2"/>
  <c r="I101" i="2"/>
  <c r="H101" i="2"/>
  <c r="L100" i="2"/>
  <c r="K100" i="2"/>
  <c r="J100" i="2"/>
  <c r="I100" i="2"/>
  <c r="H100" i="2"/>
  <c r="V99" i="2"/>
  <c r="L99" i="2"/>
  <c r="K99" i="2"/>
  <c r="J99" i="2"/>
  <c r="I99" i="2"/>
  <c r="H99" i="2"/>
  <c r="L98" i="2"/>
  <c r="K98" i="2"/>
  <c r="J98" i="2"/>
  <c r="I98" i="2"/>
  <c r="H98" i="2"/>
  <c r="V97" i="2"/>
  <c r="L97" i="2"/>
  <c r="K97" i="2"/>
  <c r="J97" i="2"/>
  <c r="I97" i="2"/>
  <c r="H97" i="2"/>
  <c r="L96" i="2"/>
  <c r="K96" i="2"/>
  <c r="J96" i="2"/>
  <c r="I96" i="2"/>
  <c r="H96" i="2"/>
  <c r="V95" i="2"/>
  <c r="L95" i="2"/>
  <c r="K95" i="2"/>
  <c r="J95" i="2"/>
  <c r="I95" i="2"/>
  <c r="H95" i="2"/>
  <c r="L94" i="2"/>
  <c r="K94" i="2"/>
  <c r="J94" i="2"/>
  <c r="I94" i="2"/>
  <c r="H94" i="2"/>
  <c r="V93" i="2"/>
  <c r="L93" i="2"/>
  <c r="K93" i="2"/>
  <c r="J93" i="2"/>
  <c r="I93" i="2"/>
  <c r="H93" i="2"/>
  <c r="L92" i="2"/>
  <c r="K92" i="2"/>
  <c r="J92" i="2"/>
  <c r="I92" i="2"/>
  <c r="H92" i="2"/>
  <c r="V91" i="2"/>
  <c r="L91" i="2"/>
  <c r="K91" i="2"/>
  <c r="J91" i="2"/>
  <c r="I91" i="2"/>
  <c r="H91" i="2"/>
  <c r="L90" i="2"/>
  <c r="K90" i="2"/>
  <c r="J90" i="2"/>
  <c r="I90" i="2"/>
  <c r="H90" i="2"/>
  <c r="V89" i="2"/>
  <c r="L89" i="2"/>
  <c r="K89" i="2"/>
  <c r="J89" i="2"/>
  <c r="I89" i="2"/>
  <c r="H89" i="2"/>
  <c r="L88" i="2"/>
  <c r="K88" i="2"/>
  <c r="J88" i="2"/>
  <c r="I88" i="2"/>
  <c r="H88" i="2"/>
  <c r="V87" i="2"/>
  <c r="L87" i="2"/>
  <c r="K87" i="2"/>
  <c r="J87" i="2"/>
  <c r="I87" i="2"/>
  <c r="H87" i="2"/>
  <c r="L86" i="2"/>
  <c r="K86" i="2"/>
  <c r="J86" i="2"/>
  <c r="I86" i="2"/>
  <c r="H86" i="2"/>
  <c r="V85" i="2"/>
  <c r="L85" i="2"/>
  <c r="K85" i="2"/>
  <c r="J85" i="2"/>
  <c r="I85" i="2"/>
  <c r="H85" i="2"/>
  <c r="L84" i="2"/>
  <c r="K84" i="2"/>
  <c r="J84" i="2"/>
  <c r="I84" i="2"/>
  <c r="H84" i="2"/>
  <c r="V83" i="2"/>
  <c r="L83" i="2"/>
  <c r="K83" i="2"/>
  <c r="J83" i="2"/>
  <c r="I83" i="2"/>
  <c r="H83" i="2"/>
  <c r="L82" i="2"/>
  <c r="K82" i="2"/>
  <c r="J82" i="2"/>
  <c r="I82" i="2"/>
  <c r="H82" i="2"/>
  <c r="V81" i="2"/>
  <c r="L81" i="2"/>
  <c r="K81" i="2"/>
  <c r="J81" i="2"/>
  <c r="I81" i="2"/>
  <c r="H81" i="2"/>
  <c r="L80" i="2"/>
  <c r="K80" i="2"/>
  <c r="J80" i="2"/>
  <c r="I80" i="2"/>
  <c r="H80" i="2"/>
  <c r="V79" i="2"/>
  <c r="L79" i="2"/>
  <c r="K79" i="2"/>
  <c r="J79" i="2"/>
  <c r="I79" i="2"/>
  <c r="H79" i="2"/>
  <c r="L78" i="2"/>
  <c r="K78" i="2"/>
  <c r="J78" i="2"/>
  <c r="I78" i="2"/>
  <c r="H78" i="2"/>
  <c r="V77" i="2"/>
  <c r="L77" i="2"/>
  <c r="K77" i="2"/>
  <c r="J77" i="2"/>
  <c r="I77" i="2"/>
  <c r="H77" i="2"/>
  <c r="L76" i="2"/>
  <c r="K76" i="2"/>
  <c r="J76" i="2"/>
  <c r="I76" i="2"/>
  <c r="H76" i="2"/>
  <c r="V75" i="2"/>
  <c r="L75" i="2"/>
  <c r="K75" i="2"/>
  <c r="J75" i="2"/>
  <c r="I75" i="2"/>
  <c r="H75" i="2"/>
  <c r="L74" i="2"/>
  <c r="K74" i="2"/>
  <c r="J74" i="2"/>
  <c r="I74" i="2"/>
  <c r="H74" i="2"/>
  <c r="V73" i="2"/>
  <c r="L73" i="2"/>
  <c r="K73" i="2"/>
  <c r="J73" i="2"/>
  <c r="I73" i="2"/>
  <c r="H73" i="2"/>
  <c r="L72" i="2"/>
  <c r="K72" i="2"/>
  <c r="J72" i="2"/>
  <c r="I72" i="2"/>
  <c r="H72" i="2"/>
  <c r="V71" i="2"/>
  <c r="L71" i="2"/>
  <c r="K71" i="2"/>
  <c r="J71" i="2"/>
  <c r="I71" i="2"/>
  <c r="H71" i="2"/>
  <c r="L70" i="2"/>
  <c r="K70" i="2"/>
  <c r="J70" i="2"/>
  <c r="I70" i="2"/>
  <c r="H70" i="2"/>
  <c r="V69" i="2"/>
  <c r="L69" i="2"/>
  <c r="K69" i="2"/>
  <c r="J69" i="2"/>
  <c r="I69" i="2"/>
  <c r="H69" i="2"/>
  <c r="L68" i="2"/>
  <c r="K68" i="2"/>
  <c r="J68" i="2"/>
  <c r="I68" i="2"/>
  <c r="H68" i="2"/>
  <c r="V67" i="2"/>
  <c r="L67" i="2"/>
  <c r="K67" i="2"/>
  <c r="J67" i="2"/>
  <c r="I67" i="2"/>
  <c r="H67" i="2"/>
  <c r="L66" i="2"/>
  <c r="K66" i="2"/>
  <c r="J66" i="2"/>
  <c r="I66" i="2"/>
  <c r="H66" i="2"/>
  <c r="V65" i="2"/>
  <c r="L65" i="2"/>
  <c r="K65" i="2"/>
  <c r="J65" i="2"/>
  <c r="I65" i="2"/>
  <c r="H65" i="2"/>
  <c r="L64" i="2"/>
  <c r="K64" i="2"/>
  <c r="J64" i="2"/>
  <c r="I64" i="2"/>
  <c r="H64" i="2"/>
  <c r="V63" i="2"/>
  <c r="L63" i="2"/>
  <c r="K63" i="2"/>
  <c r="J63" i="2"/>
  <c r="I63" i="2"/>
  <c r="H63" i="2"/>
  <c r="L62" i="2"/>
  <c r="K62" i="2"/>
  <c r="J62" i="2"/>
  <c r="I62" i="2"/>
  <c r="H62" i="2"/>
  <c r="V61" i="2"/>
  <c r="L61" i="2"/>
  <c r="K61" i="2"/>
  <c r="J61" i="2"/>
  <c r="I61" i="2"/>
  <c r="H61" i="2"/>
  <c r="L60" i="2"/>
  <c r="K60" i="2"/>
  <c r="J60" i="2"/>
  <c r="I60" i="2"/>
  <c r="H60" i="2"/>
  <c r="V59" i="2"/>
  <c r="L59" i="2"/>
  <c r="K59" i="2"/>
  <c r="J59" i="2"/>
  <c r="I59" i="2"/>
  <c r="H59" i="2"/>
  <c r="L58" i="2"/>
  <c r="K58" i="2"/>
  <c r="J58" i="2"/>
  <c r="I58" i="2"/>
  <c r="H58" i="2"/>
  <c r="V57" i="2"/>
  <c r="L57" i="2"/>
  <c r="K57" i="2"/>
  <c r="J57" i="2"/>
  <c r="I57" i="2"/>
  <c r="H57" i="2"/>
  <c r="L56" i="2"/>
  <c r="K56" i="2"/>
  <c r="J56" i="2"/>
  <c r="I56" i="2"/>
  <c r="H56" i="2"/>
  <c r="V55" i="2"/>
  <c r="L55" i="2"/>
  <c r="K55" i="2"/>
  <c r="J55" i="2"/>
  <c r="I55" i="2"/>
  <c r="H55" i="2"/>
  <c r="L54" i="2"/>
  <c r="K54" i="2"/>
  <c r="J54" i="2"/>
  <c r="I54" i="2"/>
  <c r="H54" i="2"/>
  <c r="V53" i="2"/>
  <c r="L53" i="2"/>
  <c r="K53" i="2"/>
  <c r="J53" i="2"/>
  <c r="I53" i="2"/>
  <c r="H53" i="2"/>
  <c r="L52" i="2"/>
  <c r="K52" i="2"/>
  <c r="J52" i="2"/>
  <c r="I52" i="2"/>
  <c r="H52" i="2"/>
  <c r="V51" i="2"/>
  <c r="L51" i="2"/>
  <c r="K51" i="2"/>
  <c r="J51" i="2"/>
  <c r="I51" i="2"/>
  <c r="H51" i="2"/>
  <c r="L50" i="2"/>
  <c r="K50" i="2"/>
  <c r="J50" i="2"/>
  <c r="I50" i="2"/>
  <c r="H50" i="2"/>
  <c r="V49" i="2"/>
  <c r="L49" i="2"/>
  <c r="K49" i="2"/>
  <c r="J49" i="2"/>
  <c r="I49" i="2"/>
  <c r="H49" i="2"/>
  <c r="L48" i="2"/>
  <c r="K48" i="2"/>
  <c r="J48" i="2"/>
  <c r="I48" i="2"/>
  <c r="H48" i="2"/>
  <c r="V47" i="2"/>
  <c r="L47" i="2"/>
  <c r="K47" i="2"/>
  <c r="J47" i="2"/>
  <c r="I47" i="2"/>
  <c r="H47" i="2"/>
  <c r="L46" i="2"/>
  <c r="K46" i="2"/>
  <c r="J46" i="2"/>
  <c r="I46" i="2"/>
  <c r="H46" i="2"/>
  <c r="V45" i="2"/>
  <c r="L45" i="2"/>
  <c r="K45" i="2"/>
  <c r="J45" i="2"/>
  <c r="I45" i="2"/>
  <c r="H45" i="2"/>
  <c r="L44" i="2"/>
  <c r="K44" i="2"/>
  <c r="J44" i="2"/>
  <c r="I44" i="2"/>
  <c r="H44" i="2"/>
  <c r="V43" i="2"/>
  <c r="L43" i="2"/>
  <c r="K43" i="2"/>
  <c r="J43" i="2"/>
  <c r="I43" i="2"/>
  <c r="H43" i="2"/>
  <c r="L42" i="2"/>
  <c r="K42" i="2"/>
  <c r="J42" i="2"/>
  <c r="I42" i="2"/>
  <c r="H42" i="2"/>
  <c r="V41" i="2"/>
  <c r="L41" i="2"/>
  <c r="K41" i="2"/>
  <c r="J41" i="2"/>
  <c r="I41" i="2"/>
  <c r="H41" i="2"/>
  <c r="L40" i="2"/>
  <c r="K40" i="2"/>
  <c r="J40" i="2"/>
  <c r="I40" i="2"/>
  <c r="H40" i="2"/>
  <c r="V39" i="2"/>
  <c r="L39" i="2"/>
  <c r="K39" i="2"/>
  <c r="J39" i="2"/>
  <c r="I39" i="2"/>
  <c r="H39" i="2"/>
  <c r="L38" i="2"/>
  <c r="K38" i="2"/>
  <c r="J38" i="2"/>
  <c r="I38" i="2"/>
  <c r="H38" i="2"/>
  <c r="V37" i="2"/>
  <c r="L37" i="2"/>
  <c r="K37" i="2"/>
  <c r="J37" i="2"/>
  <c r="I37" i="2"/>
  <c r="H37" i="2"/>
  <c r="L36" i="2"/>
  <c r="K36" i="2"/>
  <c r="J36" i="2"/>
  <c r="I36" i="2"/>
  <c r="H36" i="2"/>
  <c r="V35" i="2"/>
  <c r="L35" i="2"/>
  <c r="K35" i="2"/>
  <c r="J35" i="2"/>
  <c r="I35" i="2"/>
  <c r="H35" i="2"/>
  <c r="L34" i="2"/>
  <c r="K34" i="2"/>
  <c r="J34" i="2"/>
  <c r="I34" i="2"/>
  <c r="H34" i="2"/>
  <c r="V33" i="2"/>
  <c r="L33" i="2"/>
  <c r="K33" i="2"/>
  <c r="J33" i="2"/>
  <c r="I33" i="2"/>
  <c r="H33" i="2"/>
  <c r="L32" i="2"/>
  <c r="K32" i="2"/>
  <c r="J32" i="2"/>
  <c r="I32" i="2"/>
  <c r="H32" i="2"/>
  <c r="V31" i="2"/>
  <c r="L31" i="2"/>
  <c r="K31" i="2"/>
  <c r="J31" i="2"/>
  <c r="I31" i="2"/>
  <c r="H31" i="2"/>
  <c r="L30" i="2"/>
  <c r="K30" i="2"/>
  <c r="J30" i="2"/>
  <c r="I30" i="2"/>
  <c r="H30" i="2"/>
  <c r="V29" i="2"/>
  <c r="L29" i="2"/>
  <c r="K29" i="2"/>
  <c r="J29" i="2"/>
  <c r="I29" i="2"/>
  <c r="H29" i="2"/>
  <c r="L28" i="2"/>
  <c r="K28" i="2"/>
  <c r="J28" i="2"/>
  <c r="I28" i="2"/>
  <c r="H28" i="2"/>
  <c r="V27" i="2"/>
  <c r="L27" i="2"/>
  <c r="K27" i="2"/>
  <c r="J27" i="2"/>
  <c r="I27" i="2"/>
  <c r="H27" i="2"/>
  <c r="L26" i="2"/>
  <c r="K26" i="2"/>
  <c r="J26" i="2"/>
  <c r="I26" i="2"/>
  <c r="H26" i="2"/>
  <c r="V25" i="2"/>
  <c r="L25" i="2"/>
  <c r="K25" i="2"/>
  <c r="J25" i="2"/>
  <c r="I25" i="2"/>
  <c r="H25" i="2"/>
  <c r="L24" i="2"/>
  <c r="K24" i="2"/>
  <c r="J24" i="2"/>
  <c r="I24" i="2"/>
  <c r="H24" i="2"/>
  <c r="V23" i="2"/>
  <c r="L23" i="2"/>
  <c r="K23" i="2"/>
  <c r="J23" i="2"/>
  <c r="I23" i="2"/>
  <c r="H23" i="2"/>
  <c r="L22" i="2"/>
  <c r="K22" i="2"/>
  <c r="J22" i="2"/>
  <c r="I22" i="2"/>
  <c r="H22" i="2"/>
  <c r="V21" i="2"/>
  <c r="L21" i="2"/>
  <c r="K21" i="2"/>
  <c r="J21" i="2"/>
  <c r="I21" i="2"/>
  <c r="H21" i="2"/>
  <c r="L20" i="2"/>
  <c r="K20" i="2"/>
  <c r="J20" i="2"/>
  <c r="I20" i="2"/>
  <c r="H20" i="2"/>
  <c r="V19" i="2"/>
  <c r="L19" i="2"/>
  <c r="K19" i="2"/>
  <c r="J19" i="2"/>
  <c r="I19" i="2"/>
  <c r="H19" i="2"/>
  <c r="L18" i="2"/>
  <c r="K18" i="2"/>
  <c r="J18" i="2"/>
  <c r="I18" i="2"/>
  <c r="H18" i="2"/>
  <c r="V17" i="2"/>
  <c r="L17" i="2"/>
  <c r="K17" i="2"/>
  <c r="J17" i="2"/>
  <c r="I17" i="2"/>
  <c r="H17" i="2"/>
  <c r="L16" i="2"/>
  <c r="K16" i="2"/>
  <c r="J16" i="2"/>
  <c r="I16" i="2"/>
  <c r="H16" i="2"/>
  <c r="V15" i="2"/>
  <c r="L15" i="2"/>
  <c r="K15" i="2"/>
  <c r="J15" i="2"/>
  <c r="I15" i="2"/>
  <c r="H15" i="2"/>
  <c r="L14" i="2"/>
  <c r="K14" i="2"/>
  <c r="J14" i="2"/>
  <c r="I14" i="2"/>
  <c r="H14" i="2"/>
  <c r="L13" i="2"/>
  <c r="K13" i="2"/>
  <c r="J13" i="2"/>
  <c r="I13" i="2"/>
  <c r="H13" i="2"/>
  <c r="V12" i="2"/>
  <c r="L12" i="2"/>
  <c r="K12" i="2"/>
  <c r="J12" i="2"/>
  <c r="I12" i="2"/>
  <c r="H12" i="2"/>
  <c r="L11" i="2"/>
  <c r="K11" i="2"/>
  <c r="J11" i="2"/>
  <c r="I11" i="2"/>
  <c r="H11" i="2"/>
  <c r="V10" i="2"/>
  <c r="L10" i="2"/>
  <c r="K10" i="2"/>
  <c r="J10" i="2"/>
  <c r="I10" i="2"/>
  <c r="H10" i="2"/>
  <c r="L9" i="2"/>
  <c r="K9" i="2"/>
  <c r="J9" i="2"/>
  <c r="I9" i="2"/>
  <c r="H9" i="2"/>
  <c r="V8" i="2"/>
  <c r="L8" i="2"/>
  <c r="K8" i="2"/>
  <c r="J8" i="2"/>
  <c r="I8" i="2"/>
  <c r="H8" i="2"/>
  <c r="L7" i="2"/>
  <c r="K7" i="2"/>
  <c r="J7" i="2"/>
  <c r="H7" i="2"/>
  <c r="L6" i="2"/>
  <c r="K6" i="2"/>
  <c r="J6" i="2"/>
  <c r="I6" i="2"/>
  <c r="F8" i="7" l="1"/>
  <c r="F15" i="7" s="1"/>
  <c r="F5" i="7"/>
  <c r="F12" i="7" s="1"/>
  <c r="F4" i="7"/>
  <c r="F11" i="7" s="1"/>
  <c r="F6" i="7"/>
  <c r="F13" i="7" s="1"/>
  <c r="F7" i="7"/>
  <c r="F14" i="7" s="1"/>
  <c r="AB6" i="2"/>
  <c r="Z6" i="2"/>
  <c r="AC6" i="2"/>
  <c r="AD6" i="2"/>
  <c r="AA6" i="2"/>
  <c r="Z5" i="2"/>
  <c r="V7" i="2"/>
  <c r="V9" i="2"/>
  <c r="V13" i="2"/>
  <c r="V11" i="2"/>
  <c r="V16" i="2"/>
  <c r="V20" i="2"/>
  <c r="V24" i="2"/>
  <c r="V28" i="2"/>
  <c r="V32" i="2"/>
  <c r="V36" i="2"/>
  <c r="V40" i="2"/>
  <c r="V44" i="2"/>
  <c r="V48" i="2"/>
  <c r="V52" i="2"/>
  <c r="V56" i="2"/>
  <c r="V60" i="2"/>
  <c r="V64" i="2"/>
  <c r="V68" i="2"/>
  <c r="V72" i="2"/>
  <c r="V76" i="2"/>
  <c r="V80" i="2"/>
  <c r="V84" i="2"/>
  <c r="V88" i="2"/>
  <c r="V92" i="2"/>
  <c r="V96" i="2"/>
  <c r="V100" i="2"/>
  <c r="V104" i="2"/>
  <c r="V108" i="2"/>
  <c r="V112" i="2"/>
  <c r="V116" i="2"/>
  <c r="V120" i="2"/>
  <c r="V124" i="2"/>
  <c r="V128" i="2"/>
  <c r="V132" i="2"/>
  <c r="V136" i="2"/>
  <c r="V140" i="2"/>
  <c r="V144" i="2"/>
  <c r="V14" i="2"/>
  <c r="V18" i="2"/>
  <c r="V22" i="2"/>
  <c r="V26" i="2"/>
  <c r="V30" i="2"/>
  <c r="V34" i="2"/>
  <c r="V38" i="2"/>
  <c r="V42" i="2"/>
  <c r="V46" i="2"/>
  <c r="V50" i="2"/>
  <c r="V54" i="2"/>
  <c r="V58" i="2"/>
  <c r="V62" i="2"/>
  <c r="V66" i="2"/>
  <c r="V70" i="2"/>
  <c r="V74" i="2"/>
  <c r="V78" i="2"/>
  <c r="V82" i="2"/>
  <c r="V86" i="2"/>
  <c r="V90" i="2"/>
  <c r="V94" i="2"/>
  <c r="V98" i="2"/>
  <c r="V102" i="2"/>
  <c r="V106" i="2"/>
  <c r="V110" i="2"/>
  <c r="V114" i="2"/>
  <c r="V118" i="2"/>
  <c r="V122" i="2"/>
  <c r="V126" i="2"/>
  <c r="V130" i="2"/>
  <c r="V134" i="2"/>
  <c r="V138" i="2"/>
  <c r="V142" i="2"/>
  <c r="V146" i="2"/>
  <c r="V150" i="2"/>
  <c r="V253" i="2"/>
  <c r="V154" i="2"/>
  <c r="V158" i="2"/>
  <c r="V162" i="2"/>
  <c r="V166" i="2"/>
  <c r="V170" i="2"/>
  <c r="V174" i="2"/>
  <c r="V178" i="2"/>
  <c r="V182" i="2"/>
  <c r="V186" i="2"/>
  <c r="V190" i="2"/>
  <c r="V194" i="2"/>
  <c r="V198" i="2"/>
  <c r="V202" i="2"/>
  <c r="V206" i="2"/>
  <c r="V210" i="2"/>
  <c r="V214" i="2"/>
  <c r="V218" i="2"/>
  <c r="V222" i="2"/>
  <c r="V226" i="2"/>
  <c r="V230" i="2"/>
  <c r="V234" i="2"/>
  <c r="V238" i="2"/>
  <c r="V242" i="2"/>
  <c r="V246" i="2"/>
  <c r="V250" i="2"/>
  <c r="V254" i="2"/>
  <c r="V258" i="2"/>
  <c r="V262" i="2"/>
  <c r="V266" i="2"/>
  <c r="V270" i="2"/>
  <c r="V274" i="2"/>
  <c r="V278" i="2"/>
  <c r="V148" i="2"/>
  <c r="V152" i="2"/>
  <c r="V156" i="2"/>
  <c r="V160" i="2"/>
  <c r="V164" i="2"/>
  <c r="V168" i="2"/>
  <c r="V172" i="2"/>
  <c r="V176" i="2"/>
  <c r="V180" i="2"/>
  <c r="V184" i="2"/>
  <c r="V188" i="2"/>
  <c r="V192" i="2"/>
  <c r="V196" i="2"/>
  <c r="V200" i="2"/>
  <c r="V204" i="2"/>
  <c r="V208" i="2"/>
  <c r="V212" i="2"/>
  <c r="V216" i="2"/>
  <c r="V220" i="2"/>
  <c r="V224" i="2"/>
  <c r="V228" i="2"/>
  <c r="V232" i="2"/>
  <c r="V236" i="2"/>
  <c r="V240" i="2"/>
  <c r="V244" i="2"/>
  <c r="V248" i="2"/>
  <c r="V252" i="2"/>
  <c r="V256" i="2"/>
  <c r="V260" i="2"/>
  <c r="V264" i="2"/>
  <c r="V268" i="2"/>
  <c r="V272" i="2"/>
  <c r="V276" i="2"/>
  <c r="AD5" i="2"/>
  <c r="AB5" i="2"/>
  <c r="AA5" i="2"/>
  <c r="AE5" i="2"/>
  <c r="AC5" i="2"/>
  <c r="AF5" i="2"/>
  <c r="AA7" i="2" l="1"/>
  <c r="Z7" i="2"/>
  <c r="AB7" i="2"/>
  <c r="C6" i="7" s="1"/>
  <c r="AC7" i="2"/>
  <c r="C7" i="7" s="1"/>
  <c r="AD7" i="2"/>
  <c r="C8" i="7" s="1"/>
  <c r="AE7" i="2"/>
  <c r="C5" i="7"/>
  <c r="C4" i="7"/>
  <c r="C14" i="7" l="1"/>
  <c r="D7" i="7"/>
  <c r="D14" i="7" s="1"/>
  <c r="C15" i="7"/>
  <c r="D8" i="7"/>
  <c r="D15" i="7" s="1"/>
  <c r="C12" i="7"/>
  <c r="D5" i="7"/>
  <c r="D12" i="7" s="1"/>
  <c r="C11" i="7"/>
  <c r="D4" i="7"/>
  <c r="D11" i="7" s="1"/>
  <c r="C13" i="7"/>
  <c r="D6" i="7"/>
  <c r="D13" i="7" s="1"/>
  <c r="E5" i="7" l="1"/>
  <c r="E12" i="7" s="1"/>
  <c r="E6" i="7"/>
  <c r="E13" i="7" s="1"/>
  <c r="E8" i="7"/>
  <c r="E15" i="7" s="1"/>
  <c r="E4" i="7"/>
  <c r="E11" i="7" s="1"/>
  <c r="E7" i="7"/>
  <c r="E14" i="7" s="1"/>
</calcChain>
</file>

<file path=xl/sharedStrings.xml><?xml version="1.0" encoding="utf-8"?>
<sst xmlns="http://schemas.openxmlformats.org/spreadsheetml/2006/main" count="55" uniqueCount="21">
  <si>
    <t>Data of returns for Apple (APPL), Amazon (AMZN), Microsoft (MSFT), Goldman Sachs (GS) and Pfizer (PFZR)</t>
  </si>
  <si>
    <t>Date</t>
  </si>
  <si>
    <t>APPL</t>
  </si>
  <si>
    <t>AMZN</t>
  </si>
  <si>
    <t>MSFT</t>
  </si>
  <si>
    <t>GS</t>
  </si>
  <si>
    <t>PFZR</t>
  </si>
  <si>
    <t>SPX</t>
  </si>
  <si>
    <t>UST3M</t>
  </si>
  <si>
    <t>Beta</t>
  </si>
  <si>
    <t>Systematic risk</t>
  </si>
  <si>
    <t>Specific risk</t>
  </si>
  <si>
    <t>Asset</t>
  </si>
  <si>
    <t xml:space="preserve">Total risk </t>
  </si>
  <si>
    <t>Decomposition of total risk</t>
  </si>
  <si>
    <t>Stock price</t>
  </si>
  <si>
    <t>Mean</t>
  </si>
  <si>
    <t>Standard deviation</t>
  </si>
  <si>
    <r>
      <t>Specific part of the return (</t>
    </r>
    <r>
      <rPr>
        <b/>
        <i/>
        <sz val="12"/>
        <color theme="1"/>
        <rFont val="Symbol"/>
        <family val="1"/>
        <charset val="2"/>
      </rPr>
      <t>e</t>
    </r>
    <r>
      <rPr>
        <b/>
        <i/>
        <vertAlign val="subscript"/>
        <sz val="12"/>
        <color theme="1"/>
        <rFont val="Arial"/>
        <family val="2"/>
        <scheme val="major"/>
      </rPr>
      <t>i</t>
    </r>
    <r>
      <rPr>
        <b/>
        <i/>
        <sz val="12"/>
        <color theme="1"/>
        <rFont val="Symbol"/>
        <family val="1"/>
        <charset val="2"/>
      </rPr>
      <t>)</t>
    </r>
  </si>
  <si>
    <r>
      <t>Return (R</t>
    </r>
    <r>
      <rPr>
        <b/>
        <i/>
        <vertAlign val="subscript"/>
        <sz val="12"/>
        <color theme="1"/>
        <rFont val="Arial"/>
        <family val="2"/>
        <scheme val="minor"/>
      </rPr>
      <t>i</t>
    </r>
    <r>
      <rPr>
        <b/>
        <i/>
        <sz val="12"/>
        <color theme="1"/>
        <rFont val="Arial"/>
        <family val="2"/>
        <scheme val="minor"/>
      </rPr>
      <t>)</t>
    </r>
  </si>
  <si>
    <r>
      <t>Market factor (R</t>
    </r>
    <r>
      <rPr>
        <b/>
        <i/>
        <vertAlign val="subscript"/>
        <sz val="12"/>
        <color theme="1"/>
        <rFont val="Arial"/>
        <family val="2"/>
        <scheme val="minor"/>
      </rPr>
      <t>M</t>
    </r>
    <r>
      <rPr>
        <b/>
        <i/>
        <sz val="12"/>
        <color theme="1"/>
        <rFont val="Arial"/>
        <family val="2"/>
        <scheme val="minor"/>
      </rPr>
      <t>-E(R</t>
    </r>
    <r>
      <rPr>
        <b/>
        <i/>
        <vertAlign val="subscript"/>
        <sz val="12"/>
        <color theme="1"/>
        <rFont val="Arial"/>
        <family val="2"/>
        <scheme val="minor"/>
      </rPr>
      <t>M</t>
    </r>
    <r>
      <rPr>
        <b/>
        <i/>
        <sz val="12"/>
        <color theme="1"/>
        <rFont val="Arial"/>
        <family val="2"/>
        <scheme val="minor"/>
      </rPr>
      <t>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</si>
</sst>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0000000%"/>
    <numFmt numFmtId="165" formatCode="0.000%"/>
    <numFmt numFmtId="166" formatCode="0.00000"/>
  </numFmts>
  <fonts count="11" x14ac:knownFonts="1">
    <font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i/>
      <sz val="12"/>
      <color theme="1"/>
      <name val="Arial"/>
      <family val="2"/>
      <scheme val="minor"/>
    </font>
    <font>
      <sz val="10"/>
      <name val="Arial"/>
      <family val="2"/>
    </font>
    <font>
      <sz val="12"/>
      <color indexed="8"/>
      <name val="Verdana"/>
      <family val="2"/>
    </font>
    <font>
      <b/>
      <i/>
      <sz val="12"/>
      <color theme="1"/>
      <name val="Arial"/>
      <family val="2"/>
      <scheme val="minor"/>
    </font>
    <font>
      <b/>
      <i/>
      <sz val="12"/>
      <color theme="1"/>
      <name val="Symbol"/>
      <family val="1"/>
      <charset val="2"/>
    </font>
    <font>
      <b/>
      <i/>
      <vertAlign val="subscript"/>
      <sz val="12"/>
      <color theme="1"/>
      <name val="Arial"/>
      <family val="2"/>
      <scheme val="major"/>
    </font>
    <font>
      <b/>
      <i/>
      <vertAlign val="subscript"/>
      <sz val="12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NumberFormat="0" applyFill="0" applyBorder="0" applyProtection="0">
      <alignment vertical="top" wrapText="1"/>
    </xf>
  </cellStyleXfs>
  <cellXfs count="39">
    <xf numFmtId="0" fontId="0" fillId="0" borderId="0" xfId="0"/>
    <xf numFmtId="0" fontId="3" fillId="0" borderId="0" xfId="2" applyFont="1" applyAlignment="1">
      <alignment horizontal="left" vertical="center"/>
    </xf>
    <xf numFmtId="0" fontId="1" fillId="0" borderId="0" xfId="2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14" fontId="1" fillId="0" borderId="0" xfId="2" applyNumberFormat="1" applyAlignment="1">
      <alignment horizontal="left" vertical="center"/>
    </xf>
    <xf numFmtId="2" fontId="1" fillId="0" borderId="0" xfId="2" applyNumberFormat="1" applyAlignment="1">
      <alignment horizontal="center" vertical="center"/>
    </xf>
    <xf numFmtId="2" fontId="1" fillId="0" borderId="0" xfId="2" applyNumberFormat="1" applyAlignment="1">
      <alignment horizontal="center"/>
    </xf>
    <xf numFmtId="0" fontId="2" fillId="0" borderId="0" xfId="2" applyFont="1" applyAlignment="1">
      <alignment horizontal="left" vertical="center"/>
    </xf>
    <xf numFmtId="10" fontId="1" fillId="0" borderId="0" xfId="2" applyNumberFormat="1" applyAlignment="1">
      <alignment horizontal="left" vertical="center"/>
    </xf>
    <xf numFmtId="10" fontId="0" fillId="0" borderId="0" xfId="3" applyNumberFormat="1" applyFont="1" applyAlignment="1">
      <alignment horizontal="left" vertical="center"/>
    </xf>
    <xf numFmtId="2" fontId="1" fillId="0" borderId="0" xfId="2" applyNumberFormat="1" applyAlignment="1">
      <alignment horizontal="left" vertical="center"/>
    </xf>
    <xf numFmtId="0" fontId="1" fillId="0" borderId="0" xfId="2"/>
    <xf numFmtId="14" fontId="1" fillId="0" borderId="0" xfId="2" applyNumberFormat="1"/>
    <xf numFmtId="0" fontId="4" fillId="0" borderId="0" xfId="2" applyFont="1" applyAlignment="1">
      <alignment horizontal="left" vertical="center"/>
    </xf>
    <xf numFmtId="164" fontId="4" fillId="0" borderId="0" xfId="2" applyNumberFormat="1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10" fontId="0" fillId="0" borderId="0" xfId="0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1" fillId="0" borderId="0" xfId="2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10" fontId="1" fillId="0" borderId="0" xfId="2" applyNumberFormat="1" applyBorder="1" applyAlignment="1">
      <alignment horizontal="left" vertical="center"/>
    </xf>
    <xf numFmtId="10" fontId="0" fillId="0" borderId="0" xfId="3" applyNumberFormat="1" applyFont="1" applyBorder="1" applyAlignment="1">
      <alignment horizontal="left" vertical="center"/>
    </xf>
    <xf numFmtId="10" fontId="0" fillId="0" borderId="0" xfId="3" applyNumberFormat="1" applyFont="1" applyBorder="1" applyAlignment="1">
      <alignment horizontal="center" vertical="center"/>
    </xf>
    <xf numFmtId="2" fontId="1" fillId="0" borderId="0" xfId="2" applyNumberFormat="1" applyBorder="1" applyAlignment="1">
      <alignment horizontal="left" vertical="center"/>
    </xf>
    <xf numFmtId="10" fontId="0" fillId="2" borderId="0" xfId="3" applyNumberFormat="1" applyFont="1" applyFill="1" applyBorder="1" applyAlignment="1">
      <alignment horizontal="left" vertical="center"/>
    </xf>
    <xf numFmtId="2" fontId="1" fillId="2" borderId="1" xfId="2" applyNumberFormat="1" applyFont="1" applyFill="1" applyBorder="1" applyAlignment="1">
      <alignment horizontal="left" vertical="center"/>
    </xf>
    <xf numFmtId="10" fontId="1" fillId="2" borderId="0" xfId="2" applyNumberFormat="1" applyFill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166" fontId="0" fillId="0" borderId="2" xfId="0" applyNumberFormat="1" applyFon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1" fillId="0" borderId="0" xfId="2" applyAlignment="1">
      <alignment horizontal="center" vertical="center"/>
    </xf>
    <xf numFmtId="10" fontId="0" fillId="0" borderId="0" xfId="3" applyNumberFormat="1" applyFont="1" applyAlignment="1">
      <alignment horizontal="center" vertical="center"/>
    </xf>
    <xf numFmtId="10" fontId="1" fillId="0" borderId="0" xfId="2" applyNumberFormat="1" applyAlignment="1">
      <alignment horizontal="center" vertical="center"/>
    </xf>
    <xf numFmtId="0" fontId="7" fillId="0" borderId="1" xfId="2" applyFont="1" applyBorder="1" applyAlignment="1">
      <alignment horizontal="center" vertical="center"/>
    </xf>
  </cellXfs>
  <cellStyles count="8">
    <cellStyle name="Normal" xfId="0" builtinId="0"/>
    <cellStyle name="Normal 2" xfId="2" xr:uid="{31CC9D42-52DD-7944-8C9E-105844412A32}"/>
    <cellStyle name="Normal 3" xfId="4" xr:uid="{8473D6F1-F718-9940-9B3A-78ED9D7F5B18}"/>
    <cellStyle name="Normal 4" xfId="7" xr:uid="{42A359DD-151E-1D49-A78A-616AC023D7E1}"/>
    <cellStyle name="Per cent" xfId="1" builtinId="5"/>
    <cellStyle name="Per cent 2" xfId="3" xr:uid="{4B243B0C-B706-7245-8808-23DB71C6EE8C}"/>
    <cellStyle name="Per cent 3" xfId="5" xr:uid="{1D0814A8-3682-C749-9091-2385348878A1}"/>
    <cellStyle name="Per cent 4" xfId="6" xr:uid="{C089EE2D-C72A-7843-B539-6F9BC40743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Decomposition of total risk </a:t>
            </a:r>
            <a:endParaRPr lang="en-GB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'Decomposition of risk'!$D$3</c:f>
              <c:strCache>
                <c:ptCount val="1"/>
                <c:pt idx="0">
                  <c:v>Systematic risk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'Decomposition of risk'!$B$4:$B$8</c:f>
              <c:strCache>
                <c:ptCount val="5"/>
                <c:pt idx="0">
                  <c:v>APPL</c:v>
                </c:pt>
                <c:pt idx="1">
                  <c:v>AMZN</c:v>
                </c:pt>
                <c:pt idx="2">
                  <c:v>MSFT</c:v>
                </c:pt>
                <c:pt idx="3">
                  <c:v>GS</c:v>
                </c:pt>
                <c:pt idx="4">
                  <c:v>PFZR</c:v>
                </c:pt>
              </c:strCache>
            </c:strRef>
          </c:cat>
          <c:val>
            <c:numRef>
              <c:f>'Decomposition of risk'!$D$4:$D$8</c:f>
              <c:numCache>
                <c:formatCode>0.00000</c:formatCode>
                <c:ptCount val="5"/>
                <c:pt idx="0">
                  <c:v>3.6165753440663565E-3</c:v>
                </c:pt>
                <c:pt idx="1">
                  <c:v>3.966214445365642E-3</c:v>
                </c:pt>
                <c:pt idx="2">
                  <c:v>2.5177441555833679E-3</c:v>
                </c:pt>
                <c:pt idx="3">
                  <c:v>4.1211328362577805E-3</c:v>
                </c:pt>
                <c:pt idx="4">
                  <c:v>7.9547500317195274E-4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9-9A4E-AB77-8EF749C4F42D}"/>
            </c:ext>
          </c:extLst>
        </c:ser>
        <c:ser>
          <c:idx val="1"/>
          <c:order val="1"/>
          <c:tx>
            <c:strRef>
              <c:f>'Decomposition of risk'!$E$3</c:f>
              <c:strCache>
                <c:ptCount val="1"/>
                <c:pt idx="0">
                  <c:v>Specific risk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'Decomposition of risk'!$B$4:$B$8</c:f>
              <c:strCache>
                <c:ptCount val="5"/>
                <c:pt idx="0">
                  <c:v>APPL</c:v>
                </c:pt>
                <c:pt idx="1">
                  <c:v>AMZN</c:v>
                </c:pt>
                <c:pt idx="2">
                  <c:v>MSFT</c:v>
                </c:pt>
                <c:pt idx="3">
                  <c:v>GS</c:v>
                </c:pt>
                <c:pt idx="4">
                  <c:v>PFZR</c:v>
                </c:pt>
              </c:strCache>
            </c:strRef>
          </c:cat>
          <c:val>
            <c:numRef>
              <c:f>'Decomposition of risk'!$E$4:$E$8</c:f>
              <c:numCache>
                <c:formatCode>0.00000</c:formatCode>
                <c:ptCount val="5"/>
                <c:pt idx="0">
                  <c:v>1.1054902053579018E-2</c:v>
                </c:pt>
                <c:pt idx="1">
                  <c:v>1.3318160323204407E-2</c:v>
                </c:pt>
                <c:pt idx="2">
                  <c:v>4.3290861826995024E-3</c:v>
                </c:pt>
                <c:pt idx="3">
                  <c:v>4.4846458646177105E-3</c:v>
                </c:pt>
                <c:pt idx="4">
                  <c:v>2.9475555310324595E-3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49-9A4E-AB77-8EF749C4F42D}"/>
            </c:ext>
          </c:extLst>
        </c:ser>
        <c:ser>
          <c:idx val="2"/>
          <c:order val="2"/>
          <c:tx>
            <c:strRef>
              <c:f>'Decomposition of risk'!$F$3</c:f>
              <c:strCache>
                <c:ptCount val="1"/>
                <c:pt idx="0">
                  <c:v>Total risk 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'Decomposition of risk'!$B$4:$B$8</c:f>
              <c:strCache>
                <c:ptCount val="5"/>
                <c:pt idx="0">
                  <c:v>APPL</c:v>
                </c:pt>
                <c:pt idx="1">
                  <c:v>AMZN</c:v>
                </c:pt>
                <c:pt idx="2">
                  <c:v>MSFT</c:v>
                </c:pt>
                <c:pt idx="3">
                  <c:v>GS</c:v>
                </c:pt>
                <c:pt idx="4">
                  <c:v>PFZR</c:v>
                </c:pt>
              </c:strCache>
            </c:strRef>
          </c:cat>
          <c:val>
            <c:numRef>
              <c:f>'Decomposition of risk'!$F$4:$F$8</c:f>
              <c:numCache>
                <c:formatCode>0.00000</c:formatCode>
                <c:ptCount val="5"/>
                <c:pt idx="0">
                  <c:v>1.4671477397645375E-2</c:v>
                </c:pt>
                <c:pt idx="1">
                  <c:v>1.728437476857005E-2</c:v>
                </c:pt>
                <c:pt idx="2">
                  <c:v>6.8468303382828704E-3</c:v>
                </c:pt>
                <c:pt idx="3">
                  <c:v>8.605778700875491E-3</c:v>
                </c:pt>
                <c:pt idx="4">
                  <c:v>3.7430305342044121E-3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49-9A4E-AB77-8EF749C4F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7372239"/>
        <c:axId val="1227373887"/>
      </c:barChart>
      <c:catAx>
        <c:axId val="1227372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7373887"/>
        <c:crosses val="autoZero"/>
        <c:auto val="1"/>
        <c:lblAlgn val="ctr"/>
        <c:lblOffset val="100"/>
        <c:noMultiLvlLbl val="0"/>
      </c:catAx>
      <c:valAx>
        <c:axId val="1227373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7372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94115FA-BCBD-EB4B-8841-79522795FE67}">
  <sheetPr/>
  <sheetViews>
    <sheetView tabSelected="1" zoomScale="7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23294" cy="60810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5FFD64-DD88-A741-A3C6-CE0CE72E0D0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1.%20SimTrade/0.%20%20Blog%20SimTrade/1.%20Billets%20en%20cours%20de%20r&#233;daction/2021-10%20Youssef%20LOURAOUI%20(S&#233;rie%202)/2.%20Posts/17.%20Implementing%20Markowitz/Markowitz_model_2022_03_13_Y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youssef/Downloads/Saved_documents/Simtrade/Black_Litterman_model_2022_03_13_Y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asset portfolio (real data)"/>
      <sheetName val="3-asset portfolio (simulated)"/>
    </sheetNames>
    <sheetDataSet>
      <sheetData sheetId="0"/>
      <sheetData sheetId="1">
        <row r="6">
          <cell r="B6">
            <v>0.15</v>
          </cell>
        </row>
        <row r="7">
          <cell r="B7">
            <v>0.22</v>
          </cell>
        </row>
        <row r="8">
          <cell r="B8">
            <v>0.1</v>
          </cell>
        </row>
        <row r="18">
          <cell r="B18">
            <v>4.0000000000000008E-2</v>
          </cell>
          <cell r="C18">
            <v>2.0999999999999998E-2</v>
          </cell>
          <cell r="D18">
            <v>1.6000000000000004E-2</v>
          </cell>
        </row>
        <row r="19">
          <cell r="B19">
            <v>2.0999999999999998E-2</v>
          </cell>
          <cell r="C19">
            <v>0.12249999999999998</v>
          </cell>
          <cell r="D19">
            <v>1.7499999999999998E-2</v>
          </cell>
        </row>
        <row r="20">
          <cell r="B20">
            <v>1.6000000000000004E-2</v>
          </cell>
          <cell r="C20">
            <v>1.7499999999999998E-2</v>
          </cell>
          <cell r="D20">
            <v>1.0000000000000002E-2</v>
          </cell>
        </row>
        <row r="25">
          <cell r="B25">
            <v>0.18</v>
          </cell>
        </row>
        <row r="42">
          <cell r="A42">
            <v>1</v>
          </cell>
        </row>
        <row r="43">
          <cell r="A43">
            <v>1</v>
          </cell>
        </row>
        <row r="44">
          <cell r="A44">
            <v>1</v>
          </cell>
        </row>
        <row r="47">
          <cell r="B47">
            <v>137.26452119309261</v>
          </cell>
        </row>
        <row r="48">
          <cell r="B48">
            <v>9.9440737833594977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_model (real data)"/>
      <sheetName val="Data SPX"/>
      <sheetName val="Data TBILL3M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59224-0BB7-3E40-B572-99B8D7FA4A10}">
  <dimension ref="A1:AG364"/>
  <sheetViews>
    <sheetView showGridLines="0" zoomScale="97" workbookViewId="0">
      <selection activeCell="J9" sqref="J9"/>
    </sheetView>
  </sheetViews>
  <sheetFormatPr baseColWidth="10" defaultColWidth="12.42578125" defaultRowHeight="16" x14ac:dyDescent="0.2"/>
  <cols>
    <col min="1" max="1" width="11.7109375" style="2" customWidth="1"/>
    <col min="2" max="2" width="7.7109375" style="35" customWidth="1"/>
    <col min="3" max="3" width="9" style="35" customWidth="1"/>
    <col min="4" max="4" width="8.5703125" style="35" customWidth="1"/>
    <col min="5" max="5" width="9.85546875" style="35" customWidth="1"/>
    <col min="6" max="6" width="7.85546875" style="35" customWidth="1"/>
    <col min="7" max="7" width="2.7109375" style="2" customWidth="1"/>
    <col min="8" max="12" width="10.42578125" style="35" customWidth="1"/>
    <col min="13" max="13" width="2.5703125" style="2" customWidth="1"/>
    <col min="14" max="18" width="10.42578125" style="2" customWidth="1"/>
    <col min="19" max="19" width="2.5703125" style="2" customWidth="1"/>
    <col min="20" max="20" width="10.42578125" style="35" customWidth="1"/>
    <col min="21" max="21" width="8" style="35" customWidth="1"/>
    <col min="22" max="22" width="11" style="35" customWidth="1"/>
    <col min="23" max="23" width="11" style="2" customWidth="1"/>
    <col min="24" max="24" width="12.42578125" style="2"/>
    <col min="25" max="25" width="17" style="2" customWidth="1"/>
    <col min="26" max="26" width="12.85546875" style="2" customWidth="1"/>
    <col min="27" max="31" width="9.5703125" style="2" customWidth="1"/>
    <col min="32" max="32" width="8" style="2" customWidth="1"/>
    <col min="33" max="16384" width="12.42578125" style="2"/>
  </cols>
  <sheetData>
    <row r="1" spans="1:33" ht="18" x14ac:dyDescent="0.2">
      <c r="A1" s="1" t="s">
        <v>0</v>
      </c>
    </row>
    <row r="3" spans="1:33" ht="18" x14ac:dyDescent="0.2">
      <c r="B3" s="38" t="s">
        <v>15</v>
      </c>
      <c r="C3" s="38"/>
      <c r="D3" s="38"/>
      <c r="E3" s="38"/>
      <c r="F3" s="38"/>
      <c r="H3" s="38" t="s">
        <v>19</v>
      </c>
      <c r="I3" s="38"/>
      <c r="J3" s="38"/>
      <c r="K3" s="38"/>
      <c r="L3" s="38"/>
      <c r="N3" s="38" t="s">
        <v>18</v>
      </c>
      <c r="O3" s="38"/>
      <c r="P3" s="38"/>
      <c r="Q3" s="38"/>
      <c r="R3" s="38"/>
      <c r="T3" s="38" t="s">
        <v>20</v>
      </c>
      <c r="U3" s="38"/>
      <c r="V3" s="38"/>
      <c r="W3" s="22"/>
      <c r="Y3" s="22"/>
      <c r="Z3" s="22"/>
      <c r="AA3" s="22"/>
      <c r="AB3" s="22"/>
      <c r="AC3" s="22"/>
      <c r="AD3" s="22"/>
      <c r="AE3" s="22"/>
      <c r="AF3" s="22"/>
    </row>
    <row r="4" spans="1:33" s="23" customFormat="1" x14ac:dyDescent="0.2">
      <c r="A4" s="3" t="s">
        <v>1</v>
      </c>
      <c r="B4" s="34" t="s">
        <v>2</v>
      </c>
      <c r="C4" s="34" t="s">
        <v>3</v>
      </c>
      <c r="D4" s="34" t="s">
        <v>4</v>
      </c>
      <c r="E4" s="34" t="s">
        <v>5</v>
      </c>
      <c r="F4" s="34" t="s">
        <v>6</v>
      </c>
      <c r="H4" s="34" t="s">
        <v>2</v>
      </c>
      <c r="I4" s="34" t="s">
        <v>3</v>
      </c>
      <c r="J4" s="34" t="s">
        <v>4</v>
      </c>
      <c r="K4" s="34" t="s">
        <v>5</v>
      </c>
      <c r="L4" s="34" t="s">
        <v>6</v>
      </c>
      <c r="M4" s="2"/>
      <c r="N4" s="34" t="s">
        <v>2</v>
      </c>
      <c r="O4" s="34" t="s">
        <v>3</v>
      </c>
      <c r="P4" s="34" t="s">
        <v>4</v>
      </c>
      <c r="Q4" s="34" t="s">
        <v>5</v>
      </c>
      <c r="R4" s="34" t="s">
        <v>6</v>
      </c>
      <c r="S4" s="2"/>
      <c r="T4" s="34" t="s">
        <v>7</v>
      </c>
      <c r="U4" s="34" t="s">
        <v>8</v>
      </c>
      <c r="V4" s="34" t="s">
        <v>7</v>
      </c>
      <c r="Y4" s="3"/>
      <c r="Z4" s="3" t="s">
        <v>2</v>
      </c>
      <c r="AA4" s="3" t="s">
        <v>3</v>
      </c>
      <c r="AB4" s="3" t="s">
        <v>4</v>
      </c>
      <c r="AC4" s="3" t="s">
        <v>5</v>
      </c>
      <c r="AD4" s="3" t="s">
        <v>6</v>
      </c>
      <c r="AE4" s="3" t="s">
        <v>7</v>
      </c>
      <c r="AF4" s="3" t="s">
        <v>8</v>
      </c>
    </row>
    <row r="5" spans="1:33" x14ac:dyDescent="0.2">
      <c r="A5" s="4">
        <v>36311</v>
      </c>
      <c r="B5" s="5">
        <v>0.39300000000000002</v>
      </c>
      <c r="C5" s="5">
        <v>59.375</v>
      </c>
      <c r="D5" s="5">
        <v>40.343800000000002</v>
      </c>
      <c r="E5" s="6">
        <v>67.938000000000002</v>
      </c>
      <c r="F5" s="6">
        <v>33.810200000000002</v>
      </c>
      <c r="Y5" s="23" t="s">
        <v>16</v>
      </c>
      <c r="Z5" s="30">
        <f>AVERAGE(H6:H278)</f>
        <v>2.2127028240248259E-2</v>
      </c>
      <c r="AA5" s="30">
        <f>AVERAGE(I6:I278)*12</f>
        <v>0.17345981678737377</v>
      </c>
      <c r="AB5" s="30">
        <f>AVERAGE(J6:J278)*12</f>
        <v>8.801333002641723E-2</v>
      </c>
      <c r="AC5" s="30">
        <f>AVERAGE(K6:K278)*12</f>
        <v>7.0951078293940845E-2</v>
      </c>
      <c r="AD5" s="30">
        <f>AVERAGE(L6:L278)*12</f>
        <v>1.4422314651030187E-2</v>
      </c>
      <c r="AE5" s="30">
        <f t="shared" ref="AE5:AF5" si="0">AVERAGE(T6:T278)*12</f>
        <v>5.3686008208292918E-2</v>
      </c>
      <c r="AF5" s="30">
        <f t="shared" si="0"/>
        <v>1.5758974358974324E-2</v>
      </c>
      <c r="AG5" s="22"/>
    </row>
    <row r="6" spans="1:33" x14ac:dyDescent="0.2">
      <c r="A6" s="4">
        <v>36341</v>
      </c>
      <c r="B6" s="5">
        <v>0.41499999999999998</v>
      </c>
      <c r="C6" s="5">
        <v>62.563000000000002</v>
      </c>
      <c r="D6" s="5">
        <v>45.093800000000002</v>
      </c>
      <c r="E6" s="6">
        <v>72.25</v>
      </c>
      <c r="F6" s="6">
        <v>34.442100000000003</v>
      </c>
      <c r="H6" s="36">
        <f>LN(B6/B5)</f>
        <v>5.4468908361437009E-2</v>
      </c>
      <c r="I6" s="36">
        <f t="shared" ref="I6:L21" si="1">LN(C6/C5)</f>
        <v>5.2300786696690214E-2</v>
      </c>
      <c r="J6" s="36">
        <f t="shared" si="1"/>
        <v>0.11130703737914878</v>
      </c>
      <c r="K6" s="36">
        <f t="shared" si="1"/>
        <v>6.1536802432584005E-2</v>
      </c>
      <c r="L6" s="36">
        <f t="shared" si="1"/>
        <v>1.8517121198408426E-2</v>
      </c>
      <c r="N6" s="9">
        <f>H6-$Z$5-$Z$7*V6</f>
        <v>-3.756084429216295E-2</v>
      </c>
      <c r="O6" s="9">
        <f>I6-$Z$5-$Z$7*V6</f>
        <v>-3.9728965956909744E-2</v>
      </c>
      <c r="P6" s="9">
        <f>J6-$Z$5-$Z$7*V6</f>
        <v>1.9277284725548821E-2</v>
      </c>
      <c r="Q6" s="9">
        <f>K6-$Z$5-$Z$7*V6</f>
        <v>-3.0492950221015953E-2</v>
      </c>
      <c r="R6" s="9">
        <f>L6-$Z$5-$Z$7*V6</f>
        <v>-7.3512631455191532E-2</v>
      </c>
      <c r="T6" s="36">
        <v>5.3037836427730939E-2</v>
      </c>
      <c r="U6" s="36">
        <v>3.8083333333333337E-3</v>
      </c>
      <c r="V6" s="37">
        <f>T6-$U6</f>
        <v>4.9229503094397609E-2</v>
      </c>
      <c r="W6" s="8"/>
      <c r="Y6" s="23" t="s">
        <v>17</v>
      </c>
      <c r="Z6" s="28">
        <f>_xlfn.STDEV.S(H6:H278)</f>
        <v>0.12112587418733198</v>
      </c>
      <c r="AA6" s="28">
        <f>_xlfn.STDEV.S(I6:I278)</f>
        <v>0.13147005274422785</v>
      </c>
      <c r="AB6" s="28">
        <f>_xlfn.STDEV.S(J6:J278)</f>
        <v>8.2745575943870678E-2</v>
      </c>
      <c r="AC6" s="28">
        <f>_xlfn.STDEV.S(K6:K278)</f>
        <v>9.2767336389892596E-2</v>
      </c>
      <c r="AD6" s="28">
        <f>_xlfn.STDEV.S(L6:L278)</f>
        <v>6.1180311655012122E-2</v>
      </c>
      <c r="AE6" s="28">
        <f t="shared" ref="AE6" si="2">_xlfn.STDEV.S(T6:T278)</f>
        <v>4.2352603100054266E-2</v>
      </c>
      <c r="AF6" s="28"/>
      <c r="AG6" s="22"/>
    </row>
    <row r="7" spans="1:33" x14ac:dyDescent="0.2">
      <c r="A7" s="4">
        <v>36371</v>
      </c>
      <c r="B7" s="5">
        <v>0.498</v>
      </c>
      <c r="C7" s="5">
        <v>50.094000000000001</v>
      </c>
      <c r="D7" s="5">
        <v>42.906300000000002</v>
      </c>
      <c r="E7" s="6">
        <v>64.313000000000002</v>
      </c>
      <c r="F7" s="6">
        <v>32.111800000000002</v>
      </c>
      <c r="H7" s="36">
        <f t="shared" ref="H7:L69" si="3">LN(B7/B6)</f>
        <v>0.18232155679395459</v>
      </c>
      <c r="I7" s="36">
        <f>LN(C7/C6)</f>
        <v>-0.22227280861157706</v>
      </c>
      <c r="J7" s="36">
        <f t="shared" si="1"/>
        <v>-4.9726096475681804E-2</v>
      </c>
      <c r="K7" s="36">
        <f t="shared" si="1"/>
        <v>-0.11637053889010796</v>
      </c>
      <c r="L7" s="36">
        <f t="shared" si="1"/>
        <v>-7.005608947705777E-2</v>
      </c>
      <c r="N7" s="9">
        <f t="shared" ref="N7:N70" si="4">H7-$Z$5-$Z$7*V7</f>
        <v>0.21180754868955562</v>
      </c>
      <c r="O7" s="9">
        <f t="shared" ref="O7:O70" si="5">I7-$Z$5-$Z$7*V7</f>
        <v>-0.19278681671597603</v>
      </c>
      <c r="P7" s="9">
        <f t="shared" ref="P7:P70" si="6">J7-$Z$5-$Z$7*V7</f>
        <v>-2.0240104580080763E-2</v>
      </c>
      <c r="Q7" s="9">
        <f t="shared" ref="Q7:Q70" si="7">K7-$Z$5-$Z$7*V7</f>
        <v>-8.6884546994506928E-2</v>
      </c>
      <c r="R7" s="9">
        <f t="shared" ref="R7:R70" si="8">L7-$Z$5-$Z$7*V7</f>
        <v>-4.0570097581456736E-2</v>
      </c>
      <c r="T7" s="36">
        <v>-3.2557178901413651E-2</v>
      </c>
      <c r="U7" s="36">
        <v>3.7916666666666667E-3</v>
      </c>
      <c r="V7" s="37">
        <f t="shared" ref="V7:V70" si="9">T7-$U7</f>
        <v>-3.6348845568080317E-2</v>
      </c>
      <c r="W7" s="8"/>
      <c r="Y7" s="3" t="s">
        <v>9</v>
      </c>
      <c r="Z7" s="29">
        <f>_xlfn.COVARIANCE.S(H6:H278,$V$6:$V$278)/_xlfn.VAR.S($V$6:$V$278)</f>
        <v>1.4199356081111194</v>
      </c>
      <c r="AA7" s="29">
        <f>_xlfn.COVARIANCE.S(I6:I278,$V$6:$V$278)/_xlfn.VAR.S($V$6:$V$278)</f>
        <v>1.4869897936253724</v>
      </c>
      <c r="AB7" s="29">
        <f>_xlfn.COVARIANCE.S(J6:J278,$V$6:$V$278)/_xlfn.VAR.S($V$6:$V$278)</f>
        <v>1.1847471971125962</v>
      </c>
      <c r="AC7" s="29">
        <f>_xlfn.COVARIANCE.S(K6:K278,$V$6:$V$278)/_xlfn.VAR.S($V$6:$V$278)</f>
        <v>1.515752168844174</v>
      </c>
      <c r="AD7" s="29">
        <f>_xlfn.COVARIANCE.S(L6:L278,$V$6:$V$278)/_xlfn.VAR.S($V$6:$V$278)</f>
        <v>0.66593702277267752</v>
      </c>
      <c r="AE7" s="29">
        <f>_xlfn.COVARIANCE.S(V6:V278,$V$6:$V$278)/_xlfn.VAR.S($V$6:$V$278)</f>
        <v>1.0000000000000004</v>
      </c>
      <c r="AF7" s="29"/>
      <c r="AG7" s="22"/>
    </row>
    <row r="8" spans="1:33" x14ac:dyDescent="0.2">
      <c r="A8" s="4">
        <v>36403</v>
      </c>
      <c r="B8" s="5">
        <v>0.58299999999999996</v>
      </c>
      <c r="C8" s="5">
        <v>62.188000000000002</v>
      </c>
      <c r="D8" s="5">
        <v>46.281300000000002</v>
      </c>
      <c r="E8" s="6">
        <v>59.813000000000002</v>
      </c>
      <c r="F8" s="6">
        <v>35.7851</v>
      </c>
      <c r="H8" s="36">
        <f t="shared" si="3"/>
        <v>0.15758710932583936</v>
      </c>
      <c r="I8" s="36">
        <f t="shared" si="1"/>
        <v>0.21626081464757585</v>
      </c>
      <c r="J8" s="36">
        <f t="shared" si="1"/>
        <v>7.5719323519646151E-2</v>
      </c>
      <c r="K8" s="36">
        <f t="shared" si="1"/>
        <v>-7.2538759467565286E-2</v>
      </c>
      <c r="L8" s="36">
        <f t="shared" si="1"/>
        <v>0.10830804182032017</v>
      </c>
      <c r="N8" s="9">
        <f t="shared" si="4"/>
        <v>0.14980599243141374</v>
      </c>
      <c r="O8" s="9">
        <f t="shared" si="5"/>
        <v>0.20847969775315023</v>
      </c>
      <c r="P8" s="9">
        <f t="shared" si="6"/>
        <v>6.7938206625220529E-2</v>
      </c>
      <c r="Q8" s="9">
        <f t="shared" si="7"/>
        <v>-8.0319876361990908E-2</v>
      </c>
      <c r="R8" s="9">
        <f t="shared" si="8"/>
        <v>0.10052692492589455</v>
      </c>
      <c r="S8" s="9"/>
      <c r="T8" s="36">
        <v>-6.1698792798825534E-3</v>
      </c>
      <c r="U8" s="36">
        <v>3.933333333333333E-3</v>
      </c>
      <c r="V8" s="37">
        <f t="shared" si="9"/>
        <v>-1.0103212613215886E-2</v>
      </c>
      <c r="W8" s="8"/>
      <c r="Y8" s="7"/>
      <c r="Z8" s="10"/>
      <c r="AA8" s="10"/>
      <c r="AB8" s="10"/>
      <c r="AC8" s="10"/>
      <c r="AD8" s="10"/>
      <c r="AE8" s="10"/>
      <c r="AF8" s="10"/>
    </row>
    <row r="9" spans="1:33" x14ac:dyDescent="0.2">
      <c r="A9" s="4">
        <v>36433</v>
      </c>
      <c r="B9" s="5">
        <v>0.56499999999999995</v>
      </c>
      <c r="C9" s="5">
        <v>79.875</v>
      </c>
      <c r="D9" s="5">
        <v>45.281300000000002</v>
      </c>
      <c r="E9" s="6">
        <v>61</v>
      </c>
      <c r="F9" s="6">
        <v>34.0077</v>
      </c>
      <c r="H9" s="36">
        <f t="shared" si="3"/>
        <v>-3.1361455204051418E-2</v>
      </c>
      <c r="I9" s="36">
        <f t="shared" si="1"/>
        <v>0.25030085761020454</v>
      </c>
      <c r="J9" s="36">
        <f t="shared" si="1"/>
        <v>-2.1843848088456706E-2</v>
      </c>
      <c r="K9" s="36">
        <f t="shared" si="1"/>
        <v>1.9650835538442945E-2</v>
      </c>
      <c r="L9" s="36">
        <f t="shared" si="1"/>
        <v>-5.0944636089807559E-2</v>
      </c>
      <c r="N9" s="9">
        <f t="shared" si="4"/>
        <v>-6.7163585576654125E-3</v>
      </c>
      <c r="O9" s="9">
        <f t="shared" si="5"/>
        <v>0.27494595425659052</v>
      </c>
      <c r="P9" s="9">
        <f t="shared" si="6"/>
        <v>2.8012485579292992E-3</v>
      </c>
      <c r="Q9" s="9">
        <f t="shared" si="7"/>
        <v>4.4295932184828954E-2</v>
      </c>
      <c r="R9" s="9">
        <f t="shared" si="8"/>
        <v>-2.629953944342156E-2</v>
      </c>
      <c r="S9" s="9"/>
      <c r="T9" s="36">
        <v>-2.9039609810090797E-2</v>
      </c>
      <c r="U9" s="36">
        <v>3.8999999999999994E-3</v>
      </c>
      <c r="V9" s="37">
        <f t="shared" si="9"/>
        <v>-3.2939609810090795E-2</v>
      </c>
      <c r="W9" s="8"/>
      <c r="Y9" s="7"/>
      <c r="Z9" s="8"/>
      <c r="AA9" s="8"/>
      <c r="AB9" s="8"/>
      <c r="AC9" s="8"/>
      <c r="AD9" s="8"/>
      <c r="AE9" s="8"/>
      <c r="AF9" s="8"/>
    </row>
    <row r="10" spans="1:33" x14ac:dyDescent="0.2">
      <c r="A10" s="4">
        <v>36462</v>
      </c>
      <c r="B10" s="5">
        <v>0.71599999999999997</v>
      </c>
      <c r="C10" s="5">
        <v>70.625</v>
      </c>
      <c r="D10" s="5">
        <v>46.281300000000002</v>
      </c>
      <c r="E10" s="6">
        <v>71</v>
      </c>
      <c r="F10" s="6">
        <v>37.621699999999997</v>
      </c>
      <c r="H10" s="36">
        <f t="shared" si="3"/>
        <v>0.23685443581420479</v>
      </c>
      <c r="I10" s="36">
        <f t="shared" si="1"/>
        <v>-0.12307872323109387</v>
      </c>
      <c r="J10" s="36">
        <f t="shared" si="1"/>
        <v>2.184384808845681E-2</v>
      </c>
      <c r="K10" s="36">
        <f t="shared" si="1"/>
        <v>0.15180601286800413</v>
      </c>
      <c r="L10" s="36">
        <f t="shared" si="1"/>
        <v>0.10099404201749951</v>
      </c>
      <c r="M10" s="9"/>
      <c r="N10" s="9">
        <f t="shared" si="4"/>
        <v>0.1339397602294842</v>
      </c>
      <c r="O10" s="9">
        <f t="shared" si="5"/>
        <v>-0.22599339881581446</v>
      </c>
      <c r="P10" s="9">
        <f t="shared" si="6"/>
        <v>-8.1070827496263778E-2</v>
      </c>
      <c r="Q10" s="9">
        <f t="shared" si="7"/>
        <v>4.8891337283283542E-2</v>
      </c>
      <c r="R10" s="9">
        <f t="shared" si="8"/>
        <v>-1.9206335672210806E-3</v>
      </c>
      <c r="S10" s="9"/>
      <c r="T10" s="36">
        <v>6.0945289394101987E-2</v>
      </c>
      <c r="U10" s="36">
        <v>4.0500000000000006E-3</v>
      </c>
      <c r="V10" s="37">
        <f t="shared" si="9"/>
        <v>5.6895289394101989E-2</v>
      </c>
      <c r="W10" s="8"/>
    </row>
    <row r="11" spans="1:33" x14ac:dyDescent="0.2">
      <c r="A11" s="4">
        <v>36494</v>
      </c>
      <c r="B11" s="5">
        <v>0.874</v>
      </c>
      <c r="C11" s="5">
        <v>85.063000000000002</v>
      </c>
      <c r="D11" s="5">
        <v>45.523400000000002</v>
      </c>
      <c r="E11" s="6">
        <v>75.125</v>
      </c>
      <c r="F11" s="6">
        <v>34.718600000000002</v>
      </c>
      <c r="H11" s="36">
        <f t="shared" si="3"/>
        <v>0.19940020869488981</v>
      </c>
      <c r="I11" s="36">
        <f t="shared" si="1"/>
        <v>0.18600796895866395</v>
      </c>
      <c r="J11" s="36">
        <f t="shared" si="1"/>
        <v>-1.6511512346986685E-2</v>
      </c>
      <c r="K11" s="36">
        <f t="shared" si="1"/>
        <v>5.6473515814056206E-2</v>
      </c>
      <c r="L11" s="36">
        <f t="shared" si="1"/>
        <v>-8.0305445182776422E-2</v>
      </c>
      <c r="M11" s="9"/>
      <c r="N11" s="9">
        <f t="shared" si="4"/>
        <v>0.15684968416911782</v>
      </c>
      <c r="O11" s="9">
        <f t="shared" si="5"/>
        <v>0.14345744443289196</v>
      </c>
      <c r="P11" s="9">
        <f t="shared" si="6"/>
        <v>-5.9062036872758669E-2</v>
      </c>
      <c r="Q11" s="9">
        <f t="shared" si="7"/>
        <v>1.3922991288284222E-2</v>
      </c>
      <c r="R11" s="9">
        <f t="shared" si="8"/>
        <v>-0.12285596970854841</v>
      </c>
      <c r="S11" s="9"/>
      <c r="T11" s="36">
        <v>1.8608396098286628E-2</v>
      </c>
      <c r="U11" s="36">
        <v>4.2250000000000005E-3</v>
      </c>
      <c r="V11" s="37">
        <f t="shared" si="9"/>
        <v>1.4383396098286629E-2</v>
      </c>
      <c r="W11" s="8"/>
      <c r="Y11" s="7"/>
      <c r="Z11" s="10"/>
    </row>
    <row r="12" spans="1:33" x14ac:dyDescent="0.2">
      <c r="A12" s="4">
        <v>36525</v>
      </c>
      <c r="B12" s="5">
        <v>0.91800000000000004</v>
      </c>
      <c r="C12" s="5">
        <v>76.188000000000002</v>
      </c>
      <c r="D12" s="5">
        <v>58.375</v>
      </c>
      <c r="E12" s="6">
        <v>94.188000000000002</v>
      </c>
      <c r="F12" s="6">
        <v>30.749099999999999</v>
      </c>
      <c r="H12" s="36">
        <f t="shared" si="3"/>
        <v>4.9117014964955061E-2</v>
      </c>
      <c r="I12" s="36">
        <f t="shared" si="1"/>
        <v>-0.11018818844895582</v>
      </c>
      <c r="J12" s="36">
        <f t="shared" si="1"/>
        <v>0.24866123651744529</v>
      </c>
      <c r="K12" s="36">
        <f t="shared" si="1"/>
        <v>0.22613939207730527</v>
      </c>
      <c r="L12" s="36">
        <f t="shared" si="1"/>
        <v>-0.12141484086700814</v>
      </c>
      <c r="M12" s="9"/>
      <c r="N12" s="9">
        <f t="shared" si="4"/>
        <v>-4.6767599310225061E-2</v>
      </c>
      <c r="O12" s="9">
        <f t="shared" si="5"/>
        <v>-0.20607280272413597</v>
      </c>
      <c r="P12" s="9">
        <f t="shared" si="6"/>
        <v>0.15277662224226518</v>
      </c>
      <c r="Q12" s="9">
        <f t="shared" si="7"/>
        <v>0.13025477780212513</v>
      </c>
      <c r="R12" s="9">
        <f t="shared" si="8"/>
        <v>-0.21729945514218829</v>
      </c>
      <c r="S12" s="9"/>
      <c r="T12" s="36">
        <v>5.6277650817594803E-2</v>
      </c>
      <c r="U12" s="36">
        <v>4.333333333333334E-3</v>
      </c>
      <c r="V12" s="37">
        <f t="shared" si="9"/>
        <v>5.1944317484261468E-2</v>
      </c>
      <c r="W12" s="8"/>
    </row>
    <row r="13" spans="1:33" x14ac:dyDescent="0.2">
      <c r="A13" s="4">
        <v>36556</v>
      </c>
      <c r="B13" s="5">
        <v>0.92600000000000005</v>
      </c>
      <c r="C13" s="5">
        <v>64.625</v>
      </c>
      <c r="D13" s="5">
        <v>48.9375</v>
      </c>
      <c r="E13" s="6">
        <v>91.625</v>
      </c>
      <c r="F13" s="6">
        <v>34.303899999999999</v>
      </c>
      <c r="H13" s="36">
        <f t="shared" si="3"/>
        <v>8.6768440256890355E-3</v>
      </c>
      <c r="I13" s="36">
        <f t="shared" si="1"/>
        <v>-0.16460263714771997</v>
      </c>
      <c r="J13" s="36">
        <f t="shared" si="1"/>
        <v>-0.17634374223803953</v>
      </c>
      <c r="K13" s="36">
        <f t="shared" si="1"/>
        <v>-2.7588624725861443E-2</v>
      </c>
      <c r="L13" s="36">
        <f t="shared" si="1"/>
        <v>0.10939832480062837</v>
      </c>
      <c r="M13" s="9"/>
      <c r="N13" s="9">
        <f t="shared" si="4"/>
        <v>6.7332043727941035E-2</v>
      </c>
      <c r="O13" s="9">
        <f t="shared" si="5"/>
        <v>-0.10594743744546797</v>
      </c>
      <c r="P13" s="9">
        <f t="shared" si="6"/>
        <v>-0.11768854253578753</v>
      </c>
      <c r="Q13" s="9">
        <f t="shared" si="7"/>
        <v>3.1066574976390551E-2</v>
      </c>
      <c r="R13" s="9">
        <f t="shared" si="8"/>
        <v>0.16805352450288036</v>
      </c>
      <c r="S13" s="9"/>
      <c r="T13" s="36">
        <v>-5.2458139407435142E-2</v>
      </c>
      <c r="U13" s="36">
        <v>4.4333333333333334E-3</v>
      </c>
      <c r="V13" s="37">
        <f t="shared" si="9"/>
        <v>-5.6891472740768473E-2</v>
      </c>
      <c r="W13" s="8"/>
      <c r="Y13" s="11"/>
      <c r="Z13" s="12"/>
    </row>
    <row r="14" spans="1:33" x14ac:dyDescent="0.2">
      <c r="A14" s="4">
        <v>36585</v>
      </c>
      <c r="B14" s="5">
        <v>1.024</v>
      </c>
      <c r="C14" s="5">
        <v>68.813000000000002</v>
      </c>
      <c r="D14" s="5">
        <v>44.6875</v>
      </c>
      <c r="E14" s="6">
        <v>92.5</v>
      </c>
      <c r="F14" s="6">
        <v>30.4529</v>
      </c>
      <c r="H14" s="36">
        <f t="shared" si="3"/>
        <v>0.10059757095327378</v>
      </c>
      <c r="I14" s="36">
        <f t="shared" si="1"/>
        <v>6.2791347749615034E-2</v>
      </c>
      <c r="J14" s="36">
        <f t="shared" si="1"/>
        <v>-9.085015329679548E-2</v>
      </c>
      <c r="K14" s="36">
        <f t="shared" si="1"/>
        <v>9.50448431156398E-3</v>
      </c>
      <c r="L14" s="36">
        <f t="shared" si="1"/>
        <v>-0.11907782261586287</v>
      </c>
      <c r="M14" s="9"/>
      <c r="N14" s="9">
        <f t="shared" si="4"/>
        <v>0.11371369810310386</v>
      </c>
      <c r="O14" s="9">
        <f t="shared" si="5"/>
        <v>7.5907474899445118E-2</v>
      </c>
      <c r="P14" s="9">
        <f t="shared" si="6"/>
        <v>-7.7734026146965396E-2</v>
      </c>
      <c r="Q14" s="9">
        <f t="shared" si="7"/>
        <v>2.2620611461394064E-2</v>
      </c>
      <c r="R14" s="9">
        <f t="shared" si="8"/>
        <v>-0.10596169546603278</v>
      </c>
      <c r="S14" s="9"/>
      <c r="T14" s="36">
        <v>-2.0195249023095368E-2</v>
      </c>
      <c r="U14" s="36">
        <v>4.6249999999999998E-3</v>
      </c>
      <c r="V14" s="37">
        <f t="shared" si="9"/>
        <v>-2.4820249023095368E-2</v>
      </c>
      <c r="W14" s="8"/>
      <c r="Y14" s="11"/>
      <c r="Z14" s="12"/>
    </row>
    <row r="15" spans="1:33" x14ac:dyDescent="0.2">
      <c r="A15" s="4">
        <v>36616</v>
      </c>
      <c r="B15" s="5">
        <v>1.2130000000000001</v>
      </c>
      <c r="C15" s="5">
        <v>67</v>
      </c>
      <c r="D15" s="5">
        <v>53.125</v>
      </c>
      <c r="E15" s="6">
        <v>105.25</v>
      </c>
      <c r="F15" s="6">
        <v>34.659399999999998</v>
      </c>
      <c r="H15" s="36">
        <f t="shared" si="3"/>
        <v>0.16938010334459705</v>
      </c>
      <c r="I15" s="36">
        <f t="shared" si="1"/>
        <v>-2.6700061187242084E-2</v>
      </c>
      <c r="J15" s="36">
        <f t="shared" si="1"/>
        <v>0.17295380679035444</v>
      </c>
      <c r="K15" s="36">
        <f t="shared" si="1"/>
        <v>0.12912982804411122</v>
      </c>
      <c r="L15" s="36">
        <f t="shared" si="1"/>
        <v>0.12938774539998751</v>
      </c>
      <c r="M15" s="9"/>
      <c r="N15" s="9">
        <f t="shared" si="4"/>
        <v>2.266023800313352E-2</v>
      </c>
      <c r="O15" s="9">
        <f t="shared" si="5"/>
        <v>-0.17341992652870561</v>
      </c>
      <c r="P15" s="9">
        <f t="shared" si="6"/>
        <v>2.6233941448890907E-2</v>
      </c>
      <c r="Q15" s="9">
        <f t="shared" si="7"/>
        <v>-1.7590037297352312E-2</v>
      </c>
      <c r="R15" s="9">
        <f t="shared" si="8"/>
        <v>-1.7332119941476015E-2</v>
      </c>
      <c r="S15" s="9"/>
      <c r="T15" s="36">
        <v>9.2487080183661211E-2</v>
      </c>
      <c r="U15" s="36">
        <v>4.7416666666666675E-3</v>
      </c>
      <c r="V15" s="37">
        <f t="shared" si="9"/>
        <v>8.7745413516994539E-2</v>
      </c>
      <c r="W15" s="8"/>
      <c r="Y15" s="13"/>
      <c r="Z15" s="14"/>
    </row>
    <row r="16" spans="1:33" x14ac:dyDescent="0.2">
      <c r="A16" s="4">
        <v>36644</v>
      </c>
      <c r="B16" s="5">
        <v>1.1080000000000001</v>
      </c>
      <c r="C16" s="5">
        <v>55.25</v>
      </c>
      <c r="D16" s="5">
        <v>34.875</v>
      </c>
      <c r="E16" s="6">
        <v>93.25</v>
      </c>
      <c r="F16" s="6">
        <v>39.932400000000001</v>
      </c>
      <c r="H16" s="36">
        <f t="shared" si="3"/>
        <v>-9.0540041636821042E-2</v>
      </c>
      <c r="I16" s="36">
        <f t="shared" si="1"/>
        <v>-0.19282427899310386</v>
      </c>
      <c r="J16" s="36">
        <f t="shared" si="1"/>
        <v>-0.42087738710305117</v>
      </c>
      <c r="K16" s="36">
        <f t="shared" si="1"/>
        <v>-0.12105441403856593</v>
      </c>
      <c r="L16" s="36">
        <f t="shared" si="1"/>
        <v>0.14161905133668568</v>
      </c>
      <c r="M16" s="9"/>
      <c r="N16" s="9">
        <f t="shared" si="4"/>
        <v>-6.1503108123468195E-2</v>
      </c>
      <c r="O16" s="9">
        <f t="shared" si="5"/>
        <v>-0.16378734547975102</v>
      </c>
      <c r="P16" s="9">
        <f t="shared" si="6"/>
        <v>-0.39184045358969832</v>
      </c>
      <c r="Q16" s="9">
        <f t="shared" si="7"/>
        <v>-9.201748052521308E-2</v>
      </c>
      <c r="R16" s="9">
        <f t="shared" si="8"/>
        <v>0.17065598485003852</v>
      </c>
      <c r="S16" s="9"/>
      <c r="T16" s="36">
        <v>-3.1315926263136937E-2</v>
      </c>
      <c r="U16" s="36">
        <v>4.7166666666666668E-3</v>
      </c>
      <c r="V16" s="37">
        <f t="shared" si="9"/>
        <v>-3.6032592929803604E-2</v>
      </c>
      <c r="W16" s="8"/>
    </row>
    <row r="17" spans="1:25" x14ac:dyDescent="0.2">
      <c r="A17" s="4">
        <v>36677</v>
      </c>
      <c r="B17" s="5">
        <v>0.751</v>
      </c>
      <c r="C17" s="5">
        <v>48.375</v>
      </c>
      <c r="D17" s="5">
        <v>31.281300000000002</v>
      </c>
      <c r="E17" s="6">
        <v>73.563000000000002</v>
      </c>
      <c r="F17" s="6">
        <v>42.183700000000002</v>
      </c>
      <c r="H17" s="36">
        <f t="shared" si="3"/>
        <v>-0.3889062155430944</v>
      </c>
      <c r="I17" s="36">
        <f t="shared" si="1"/>
        <v>-0.13288518904791632</v>
      </c>
      <c r="J17" s="36">
        <f t="shared" si="1"/>
        <v>-0.1087497652257146</v>
      </c>
      <c r="K17" s="36">
        <f t="shared" si="1"/>
        <v>-0.23714187658515218</v>
      </c>
      <c r="L17" s="36">
        <f t="shared" si="1"/>
        <v>5.48458660488036E-2</v>
      </c>
      <c r="M17" s="9"/>
      <c r="N17" s="9">
        <f t="shared" si="4"/>
        <v>-0.37234041026660908</v>
      </c>
      <c r="O17" s="9">
        <f t="shared" si="5"/>
        <v>-0.11631938377143099</v>
      </c>
      <c r="P17" s="9">
        <f t="shared" si="6"/>
        <v>-9.2183959949229274E-2</v>
      </c>
      <c r="Q17" s="9">
        <f t="shared" si="7"/>
        <v>-0.22057607130866685</v>
      </c>
      <c r="R17" s="9">
        <f t="shared" si="8"/>
        <v>7.1411671325288945E-2</v>
      </c>
      <c r="S17" s="9"/>
      <c r="T17" s="36">
        <v>-2.2424709983824578E-2</v>
      </c>
      <c r="U17" s="36">
        <v>4.8250000000000003E-3</v>
      </c>
      <c r="V17" s="37">
        <f t="shared" si="9"/>
        <v>-2.7249709983824578E-2</v>
      </c>
      <c r="W17" s="8"/>
    </row>
    <row r="18" spans="1:25" x14ac:dyDescent="0.2">
      <c r="A18" s="4">
        <v>36707</v>
      </c>
      <c r="B18" s="5">
        <v>0.93500000000000005</v>
      </c>
      <c r="C18" s="5">
        <v>36.313000000000002</v>
      </c>
      <c r="D18" s="5">
        <v>40</v>
      </c>
      <c r="E18" s="6">
        <v>94.772999999999996</v>
      </c>
      <c r="F18" s="6">
        <v>45.501600000000003</v>
      </c>
      <c r="H18" s="36">
        <f t="shared" si="3"/>
        <v>0.21914087752455233</v>
      </c>
      <c r="I18" s="36">
        <f t="shared" si="1"/>
        <v>-0.28680734746944575</v>
      </c>
      <c r="J18" s="36">
        <f t="shared" si="1"/>
        <v>0.24585897919812127</v>
      </c>
      <c r="K18" s="36">
        <f t="shared" si="1"/>
        <v>0.25334237662951431</v>
      </c>
      <c r="L18" s="36">
        <f t="shared" si="1"/>
        <v>7.5713599672039805E-2</v>
      </c>
      <c r="M18" s="9"/>
      <c r="N18" s="9">
        <f t="shared" si="4"/>
        <v>0.1697873104307164</v>
      </c>
      <c r="O18" s="9">
        <f t="shared" si="5"/>
        <v>-0.33616091456328168</v>
      </c>
      <c r="P18" s="9">
        <f t="shared" si="6"/>
        <v>0.19650541210428535</v>
      </c>
      <c r="Q18" s="9">
        <f t="shared" si="7"/>
        <v>0.20398880953567838</v>
      </c>
      <c r="R18" s="9">
        <f t="shared" si="8"/>
        <v>2.6360032578203879E-2</v>
      </c>
      <c r="S18" s="9"/>
      <c r="T18" s="36">
        <v>2.3916155071676798E-2</v>
      </c>
      <c r="U18" s="36">
        <v>4.7416666666666675E-3</v>
      </c>
      <c r="V18" s="37">
        <f t="shared" si="9"/>
        <v>1.917448840501013E-2</v>
      </c>
      <c r="W18" s="8"/>
      <c r="Y18" s="4"/>
    </row>
    <row r="19" spans="1:25" x14ac:dyDescent="0.2">
      <c r="A19" s="4">
        <v>36738</v>
      </c>
      <c r="B19" s="5">
        <v>0.90600000000000003</v>
      </c>
      <c r="C19" s="5">
        <v>30.187999999999999</v>
      </c>
      <c r="D19" s="5">
        <v>34.906300000000002</v>
      </c>
      <c r="E19" s="6">
        <v>98.688000000000002</v>
      </c>
      <c r="F19" s="6">
        <v>41.1173</v>
      </c>
      <c r="H19" s="36">
        <f t="shared" si="3"/>
        <v>-3.1507223245707656E-2</v>
      </c>
      <c r="I19" s="36">
        <f t="shared" si="1"/>
        <v>-0.18473130945787819</v>
      </c>
      <c r="J19" s="36">
        <f t="shared" si="1"/>
        <v>-0.13621212543725159</v>
      </c>
      <c r="K19" s="36">
        <f t="shared" si="1"/>
        <v>4.0478799932522527E-2</v>
      </c>
      <c r="L19" s="36">
        <f t="shared" si="1"/>
        <v>-0.10131853266130011</v>
      </c>
      <c r="M19" s="9"/>
      <c r="N19" s="9">
        <f t="shared" si="4"/>
        <v>-2.3249831438146022E-2</v>
      </c>
      <c r="O19" s="9">
        <f t="shared" si="5"/>
        <v>-0.17647391765031656</v>
      </c>
      <c r="P19" s="9">
        <f t="shared" si="6"/>
        <v>-0.12795473362968995</v>
      </c>
      <c r="Q19" s="9">
        <f t="shared" si="7"/>
        <v>4.8736191740084159E-2</v>
      </c>
      <c r="R19" s="9">
        <f t="shared" si="8"/>
        <v>-9.3061140853738483E-2</v>
      </c>
      <c r="S19" s="9"/>
      <c r="T19" s="36">
        <v>-1.6431782582894027E-2</v>
      </c>
      <c r="U19" s="36">
        <v>4.966666666666667E-3</v>
      </c>
      <c r="V19" s="37">
        <f t="shared" si="9"/>
        <v>-2.1398449249560695E-2</v>
      </c>
      <c r="W19" s="8"/>
      <c r="Y19" s="4"/>
    </row>
    <row r="20" spans="1:25" x14ac:dyDescent="0.2">
      <c r="A20" s="4">
        <v>36769</v>
      </c>
      <c r="B20" s="5">
        <v>1.089</v>
      </c>
      <c r="C20" s="5">
        <v>41.563000000000002</v>
      </c>
      <c r="D20" s="5">
        <v>34.906300000000002</v>
      </c>
      <c r="E20" s="6">
        <v>129.5</v>
      </c>
      <c r="F20" s="6">
        <v>40.895099999999999</v>
      </c>
      <c r="H20" s="36">
        <f t="shared" si="3"/>
        <v>0.18397581688998116</v>
      </c>
      <c r="I20" s="36">
        <f t="shared" si="1"/>
        <v>0.31976585399627827</v>
      </c>
      <c r="J20" s="36">
        <f t="shared" si="1"/>
        <v>0</v>
      </c>
      <c r="K20" s="36">
        <f t="shared" si="1"/>
        <v>0.27171752263878274</v>
      </c>
      <c r="L20" s="36">
        <f t="shared" si="1"/>
        <v>-5.4187060418435769E-3</v>
      </c>
      <c r="M20" s="9"/>
      <c r="N20" s="9">
        <f t="shared" si="4"/>
        <v>8.5437263772915925E-2</v>
      </c>
      <c r="O20" s="9">
        <f t="shared" si="5"/>
        <v>0.22122730087921305</v>
      </c>
      <c r="P20" s="9">
        <f t="shared" si="6"/>
        <v>-9.8538553117065233E-2</v>
      </c>
      <c r="Q20" s="9">
        <f t="shared" si="7"/>
        <v>0.17317896952171752</v>
      </c>
      <c r="R20" s="9">
        <f t="shared" si="8"/>
        <v>-0.10395725915890881</v>
      </c>
      <c r="S20" s="9"/>
      <c r="T20" s="36">
        <v>5.8888373254625259E-2</v>
      </c>
      <c r="U20" s="36">
        <v>5.0749999999999997E-3</v>
      </c>
      <c r="V20" s="37">
        <f t="shared" si="9"/>
        <v>5.3813373254625263E-2</v>
      </c>
      <c r="W20" s="8"/>
      <c r="Y20" s="4"/>
    </row>
    <row r="21" spans="1:25" x14ac:dyDescent="0.2">
      <c r="A21" s="4">
        <v>36798</v>
      </c>
      <c r="B21" s="5">
        <v>0.46</v>
      </c>
      <c r="C21" s="5">
        <v>38.5</v>
      </c>
      <c r="D21" s="5">
        <v>30.156300000000002</v>
      </c>
      <c r="E21" s="6">
        <v>114.063</v>
      </c>
      <c r="F21" s="6">
        <v>42.58</v>
      </c>
      <c r="H21" s="36">
        <f t="shared" si="3"/>
        <v>-0.86178863344981971</v>
      </c>
      <c r="I21" s="36">
        <f t="shared" si="1"/>
        <v>-7.6552107125161625E-2</v>
      </c>
      <c r="J21" s="36">
        <f t="shared" si="1"/>
        <v>-0.14627347210771174</v>
      </c>
      <c r="K21" s="36">
        <f t="shared" si="1"/>
        <v>-0.12692995381074568</v>
      </c>
      <c r="L21" s="36">
        <f t="shared" si="1"/>
        <v>4.0374407994675829E-2</v>
      </c>
      <c r="M21" s="9"/>
      <c r="N21" s="9">
        <f t="shared" si="4"/>
        <v>-0.79870941629116265</v>
      </c>
      <c r="O21" s="9">
        <f t="shared" si="5"/>
        <v>-1.3472889966504573E-2</v>
      </c>
      <c r="P21" s="9">
        <f t="shared" si="6"/>
        <v>-8.3194254949054691E-2</v>
      </c>
      <c r="Q21" s="9">
        <f t="shared" si="7"/>
        <v>-6.3850736652088624E-2</v>
      </c>
      <c r="R21" s="9">
        <f t="shared" si="8"/>
        <v>0.10345362515333288</v>
      </c>
      <c r="S21" s="9"/>
      <c r="T21" s="36">
        <v>-5.500711927511389E-2</v>
      </c>
      <c r="U21" s="36">
        <v>5.0000000000000001E-3</v>
      </c>
      <c r="V21" s="37">
        <f t="shared" si="9"/>
        <v>-6.0007119275113888E-2</v>
      </c>
      <c r="W21" s="8"/>
      <c r="Y21" s="4"/>
    </row>
    <row r="22" spans="1:25" x14ac:dyDescent="0.2">
      <c r="A22" s="4">
        <v>36830</v>
      </c>
      <c r="B22" s="5">
        <v>0.34899999999999998</v>
      </c>
      <c r="C22" s="5">
        <v>36.688000000000002</v>
      </c>
      <c r="D22" s="5">
        <v>34.4375</v>
      </c>
      <c r="E22" s="6">
        <v>99.813000000000002</v>
      </c>
      <c r="F22" s="6">
        <v>40.939500000000002</v>
      </c>
      <c r="H22" s="36">
        <f t="shared" si="3"/>
        <v>-0.27615456728071358</v>
      </c>
      <c r="I22" s="36">
        <f t="shared" si="3"/>
        <v>-4.820851517818988E-2</v>
      </c>
      <c r="J22" s="36">
        <f t="shared" si="3"/>
        <v>0.13275223034416028</v>
      </c>
      <c r="K22" s="36">
        <f t="shared" si="3"/>
        <v>-0.13345249197355127</v>
      </c>
      <c r="L22" s="36">
        <f t="shared" si="3"/>
        <v>-3.9289292301395398E-2</v>
      </c>
      <c r="M22" s="9"/>
      <c r="N22" s="9">
        <f t="shared" si="4"/>
        <v>-0.28353667827134793</v>
      </c>
      <c r="O22" s="9">
        <f t="shared" si="5"/>
        <v>-5.5590626168824236E-2</v>
      </c>
      <c r="P22" s="9">
        <f t="shared" si="6"/>
        <v>0.12537011935352593</v>
      </c>
      <c r="Q22" s="9">
        <f t="shared" si="7"/>
        <v>-0.14083460296418562</v>
      </c>
      <c r="R22" s="9">
        <f t="shared" si="8"/>
        <v>-4.6671403292029748E-2</v>
      </c>
      <c r="S22" s="9"/>
      <c r="T22" s="36">
        <v>-5.2925487621079204E-3</v>
      </c>
      <c r="U22" s="36">
        <v>5.0916666666666671E-3</v>
      </c>
      <c r="V22" s="37">
        <f t="shared" si="9"/>
        <v>-1.0384215428774587E-2</v>
      </c>
      <c r="W22" s="8"/>
      <c r="Y22" s="4"/>
    </row>
    <row r="23" spans="1:25" x14ac:dyDescent="0.2">
      <c r="A23" s="4">
        <v>36860</v>
      </c>
      <c r="B23" s="5">
        <v>0.29599999999999999</v>
      </c>
      <c r="C23" s="5">
        <v>24.687999999999999</v>
      </c>
      <c r="D23" s="5">
        <v>28.6875</v>
      </c>
      <c r="E23" s="6">
        <v>82.125</v>
      </c>
      <c r="F23" s="6">
        <v>42.006</v>
      </c>
      <c r="H23" s="36">
        <f t="shared" si="3"/>
        <v>-0.16471246787836683</v>
      </c>
      <c r="I23" s="36">
        <f t="shared" si="3"/>
        <v>-0.39613243049474361</v>
      </c>
      <c r="J23" s="36">
        <f t="shared" si="3"/>
        <v>-0.18268459909236931</v>
      </c>
      <c r="K23" s="36">
        <f t="shared" si="3"/>
        <v>-0.19505595855052088</v>
      </c>
      <c r="L23" s="36">
        <f t="shared" si="3"/>
        <v>2.5717098059177448E-2</v>
      </c>
      <c r="M23" s="9"/>
      <c r="N23" s="9">
        <f t="shared" si="4"/>
        <v>-6.14054160761347E-2</v>
      </c>
      <c r="O23" s="9">
        <f t="shared" si="5"/>
        <v>-0.29282537869251146</v>
      </c>
      <c r="P23" s="9">
        <f t="shared" si="6"/>
        <v>-7.9377547290137185E-2</v>
      </c>
      <c r="Q23" s="9">
        <f t="shared" si="7"/>
        <v>-9.1748906748288755E-2</v>
      </c>
      <c r="R23" s="9">
        <f t="shared" si="8"/>
        <v>0.12902414986140959</v>
      </c>
      <c r="S23" s="9"/>
      <c r="T23" s="36">
        <v>-8.3196198322394402E-2</v>
      </c>
      <c r="U23" s="36">
        <v>5.1416666666666668E-3</v>
      </c>
      <c r="V23" s="37">
        <f t="shared" si="9"/>
        <v>-8.8337864989061071E-2</v>
      </c>
      <c r="W23" s="8"/>
      <c r="Y23" s="4"/>
    </row>
    <row r="24" spans="1:25" x14ac:dyDescent="0.2">
      <c r="A24" s="4">
        <v>36889</v>
      </c>
      <c r="B24" s="5">
        <v>0.26600000000000001</v>
      </c>
      <c r="C24" s="5">
        <v>15.563000000000001</v>
      </c>
      <c r="D24" s="5">
        <v>21.6875</v>
      </c>
      <c r="E24" s="6">
        <v>106.938</v>
      </c>
      <c r="F24" s="6">
        <v>43.605699999999999</v>
      </c>
      <c r="H24" s="36">
        <f t="shared" si="3"/>
        <v>-0.10686314554236113</v>
      </c>
      <c r="I24" s="36">
        <f t="shared" si="3"/>
        <v>-0.46142099339793208</v>
      </c>
      <c r="J24" s="36">
        <f t="shared" si="3"/>
        <v>-0.27972543011368589</v>
      </c>
      <c r="K24" s="36">
        <f t="shared" si="3"/>
        <v>0.2640067504649945</v>
      </c>
      <c r="L24" s="36">
        <f t="shared" si="3"/>
        <v>3.7375410531889655E-2</v>
      </c>
      <c r="M24" s="9"/>
      <c r="N24" s="9">
        <f t="shared" si="4"/>
        <v>-0.12786923184561011</v>
      </c>
      <c r="O24" s="9">
        <f t="shared" si="5"/>
        <v>-0.48242707970118104</v>
      </c>
      <c r="P24" s="9">
        <f t="shared" si="6"/>
        <v>-0.30073151641693485</v>
      </c>
      <c r="Q24" s="9">
        <f t="shared" si="7"/>
        <v>0.24300066416174554</v>
      </c>
      <c r="R24" s="9">
        <f t="shared" si="8"/>
        <v>1.6369324228640705E-2</v>
      </c>
      <c r="S24" s="9"/>
      <c r="T24" s="36">
        <v>4.0189018051737923E-3</v>
      </c>
      <c r="U24" s="36">
        <v>4.8083333333333329E-3</v>
      </c>
      <c r="V24" s="37">
        <f t="shared" si="9"/>
        <v>-7.8943152815954057E-4</v>
      </c>
      <c r="W24" s="8"/>
      <c r="Y24" s="4"/>
    </row>
    <row r="25" spans="1:25" x14ac:dyDescent="0.2">
      <c r="A25" s="4">
        <v>36922</v>
      </c>
      <c r="B25" s="5">
        <v>0.38700000000000001</v>
      </c>
      <c r="C25" s="5">
        <v>17.375</v>
      </c>
      <c r="D25" s="5">
        <v>30.531300000000002</v>
      </c>
      <c r="E25" s="6">
        <v>113.75</v>
      </c>
      <c r="F25" s="6">
        <v>42.799900000000001</v>
      </c>
      <c r="H25" s="36">
        <f t="shared" si="3"/>
        <v>0.37492838424808267</v>
      </c>
      <c r="I25" s="36">
        <f t="shared" si="3"/>
        <v>0.11013608922798286</v>
      </c>
      <c r="J25" s="36">
        <f t="shared" si="3"/>
        <v>0.34201632920096281</v>
      </c>
      <c r="K25" s="36">
        <f t="shared" si="3"/>
        <v>6.1753830561290676E-2</v>
      </c>
      <c r="L25" s="36">
        <f t="shared" si="3"/>
        <v>-1.865210961858178E-2</v>
      </c>
      <c r="M25" s="9"/>
      <c r="N25" s="9">
        <f t="shared" si="4"/>
        <v>0.31081561116919587</v>
      </c>
      <c r="O25" s="9">
        <f t="shared" si="5"/>
        <v>4.6023316149096043E-2</v>
      </c>
      <c r="P25" s="9">
        <f t="shared" si="6"/>
        <v>0.27790355612207601</v>
      </c>
      <c r="Q25" s="9">
        <f t="shared" si="7"/>
        <v>-2.3589425175961423E-3</v>
      </c>
      <c r="R25" s="9">
        <f t="shared" si="8"/>
        <v>-8.2764882697468595E-2</v>
      </c>
      <c r="S25" s="9"/>
      <c r="T25" s="36">
        <v>3.386043344651412E-2</v>
      </c>
      <c r="U25" s="36">
        <v>4.2916666666666667E-3</v>
      </c>
      <c r="V25" s="37">
        <f t="shared" si="9"/>
        <v>2.9568766779847454E-2</v>
      </c>
      <c r="W25" s="8"/>
      <c r="Y25" s="4"/>
    </row>
    <row r="26" spans="1:25" x14ac:dyDescent="0.2">
      <c r="A26" s="4">
        <v>36950</v>
      </c>
      <c r="B26" s="5">
        <v>0.32700000000000001</v>
      </c>
      <c r="C26" s="5">
        <v>10.188000000000001</v>
      </c>
      <c r="D26" s="5">
        <v>29.5</v>
      </c>
      <c r="E26" s="6">
        <v>91.75</v>
      </c>
      <c r="F26" s="6">
        <v>42.657699999999998</v>
      </c>
      <c r="H26" s="36">
        <f t="shared" si="3"/>
        <v>-0.16846452213252835</v>
      </c>
      <c r="I26" s="36">
        <f t="shared" si="3"/>
        <v>-0.53382183433364516</v>
      </c>
      <c r="J26" s="36">
        <f t="shared" si="3"/>
        <v>-3.4362123562266561E-2</v>
      </c>
      <c r="K26" s="36">
        <f t="shared" si="3"/>
        <v>-0.21493557089638013</v>
      </c>
      <c r="L26" s="36">
        <f t="shared" si="3"/>
        <v>-3.3279692208352052E-3</v>
      </c>
      <c r="M26" s="9"/>
      <c r="N26" s="9">
        <f t="shared" si="4"/>
        <v>-4.6985489973677796E-2</v>
      </c>
      <c r="O26" s="9">
        <f t="shared" si="5"/>
        <v>-0.41234280217479458</v>
      </c>
      <c r="P26" s="9">
        <f t="shared" si="6"/>
        <v>8.7116908596583997E-2</v>
      </c>
      <c r="Q26" s="9">
        <f t="shared" si="7"/>
        <v>-9.3456538737529571E-2</v>
      </c>
      <c r="R26" s="9">
        <f t="shared" si="8"/>
        <v>0.11815106293801536</v>
      </c>
      <c r="S26" s="9"/>
      <c r="T26" s="36">
        <v>-9.7068947919498924E-2</v>
      </c>
      <c r="U26" s="36">
        <v>4.0666666666666663E-3</v>
      </c>
      <c r="V26" s="37">
        <f t="shared" si="9"/>
        <v>-0.10113561458616559</v>
      </c>
      <c r="W26" s="8"/>
      <c r="Y26" s="4"/>
    </row>
    <row r="27" spans="1:25" x14ac:dyDescent="0.2">
      <c r="A27" s="4">
        <v>36980</v>
      </c>
      <c r="B27" s="5">
        <v>0.39400000000000002</v>
      </c>
      <c r="C27" s="5">
        <v>10.24</v>
      </c>
      <c r="D27" s="5">
        <v>27.343800000000002</v>
      </c>
      <c r="E27" s="6">
        <v>85.1</v>
      </c>
      <c r="F27" s="6">
        <v>38.8185</v>
      </c>
      <c r="H27" s="36">
        <f t="shared" si="3"/>
        <v>0.18639073840068046</v>
      </c>
      <c r="I27" s="36">
        <f t="shared" si="3"/>
        <v>5.0910624941511145E-3</v>
      </c>
      <c r="J27" s="36">
        <f t="shared" si="3"/>
        <v>-7.5900451218129467E-2</v>
      </c>
      <c r="K27" s="36">
        <f t="shared" si="3"/>
        <v>-7.5240451355351276E-2</v>
      </c>
      <c r="L27" s="36">
        <f t="shared" si="3"/>
        <v>-9.431085979761579E-2</v>
      </c>
      <c r="M27" s="9"/>
      <c r="N27" s="9">
        <f t="shared" si="4"/>
        <v>0.26388421059420641</v>
      </c>
      <c r="O27" s="9">
        <f t="shared" si="5"/>
        <v>8.2584534687677055E-2</v>
      </c>
      <c r="P27" s="9">
        <f t="shared" si="6"/>
        <v>1.5930209753964725E-3</v>
      </c>
      <c r="Q27" s="9">
        <f t="shared" si="7"/>
        <v>2.253020838174663E-3</v>
      </c>
      <c r="R27" s="9">
        <f t="shared" si="8"/>
        <v>-1.6817387604089851E-2</v>
      </c>
      <c r="S27" s="9"/>
      <c r="T27" s="36">
        <v>-6.6475130096071866E-2</v>
      </c>
      <c r="U27" s="36">
        <v>3.6833333333333332E-3</v>
      </c>
      <c r="V27" s="37">
        <f t="shared" si="9"/>
        <v>-7.0158463429405196E-2</v>
      </c>
      <c r="W27" s="8"/>
      <c r="Y27" s="4"/>
    </row>
    <row r="28" spans="1:25" x14ac:dyDescent="0.2">
      <c r="A28" s="4">
        <v>37011</v>
      </c>
      <c r="B28" s="5">
        <v>0.45600000000000002</v>
      </c>
      <c r="C28" s="5">
        <v>15.78</v>
      </c>
      <c r="D28" s="5">
        <v>33.875</v>
      </c>
      <c r="E28" s="6">
        <v>91.1</v>
      </c>
      <c r="F28" s="6">
        <v>41.046199999999999</v>
      </c>
      <c r="H28" s="36">
        <f t="shared" si="3"/>
        <v>0.14614190021645218</v>
      </c>
      <c r="I28" s="36">
        <f t="shared" si="3"/>
        <v>0.43244169580636643</v>
      </c>
      <c r="J28" s="36">
        <f t="shared" si="3"/>
        <v>0.21418746707222036</v>
      </c>
      <c r="K28" s="36">
        <f t="shared" si="3"/>
        <v>6.8130768686584103E-2</v>
      </c>
      <c r="L28" s="36">
        <f t="shared" si="3"/>
        <v>5.5801324459053593E-2</v>
      </c>
      <c r="M28" s="9"/>
      <c r="N28" s="9">
        <f t="shared" si="4"/>
        <v>2.3563986185469107E-2</v>
      </c>
      <c r="O28" s="9">
        <f t="shared" si="5"/>
        <v>0.30986378177538337</v>
      </c>
      <c r="P28" s="9">
        <f t="shared" si="6"/>
        <v>9.1609553041237288E-2</v>
      </c>
      <c r="Q28" s="9">
        <f t="shared" si="7"/>
        <v>-5.444714534439897E-2</v>
      </c>
      <c r="R28" s="9">
        <f t="shared" si="8"/>
        <v>-6.6776589571929473E-2</v>
      </c>
      <c r="S28" s="9"/>
      <c r="T28" s="36">
        <v>7.3968268368599058E-2</v>
      </c>
      <c r="U28" s="36">
        <v>3.225E-3</v>
      </c>
      <c r="V28" s="37">
        <f t="shared" si="9"/>
        <v>7.0743268368599052E-2</v>
      </c>
      <c r="W28" s="8"/>
      <c r="Y28" s="4"/>
    </row>
    <row r="29" spans="1:25" x14ac:dyDescent="0.2">
      <c r="A29" s="4">
        <v>37042</v>
      </c>
      <c r="B29" s="5">
        <v>0.35599999999999998</v>
      </c>
      <c r="C29" s="5">
        <v>16.690000000000001</v>
      </c>
      <c r="D29" s="5">
        <v>34.590000000000003</v>
      </c>
      <c r="E29" s="6">
        <v>95.1</v>
      </c>
      <c r="F29" s="6">
        <v>40.657499999999999</v>
      </c>
      <c r="H29" s="36">
        <f t="shared" si="3"/>
        <v>-0.24756207866235563</v>
      </c>
      <c r="I29" s="36">
        <f t="shared" si="3"/>
        <v>5.6066422256015692E-2</v>
      </c>
      <c r="J29" s="36">
        <f t="shared" si="3"/>
        <v>2.088734374921249E-2</v>
      </c>
      <c r="K29" s="36">
        <f t="shared" si="3"/>
        <v>4.2971165285431892E-2</v>
      </c>
      <c r="L29" s="36">
        <f t="shared" si="3"/>
        <v>-9.5149407565603018E-3</v>
      </c>
      <c r="M29" s="9"/>
      <c r="N29" s="9">
        <f t="shared" si="4"/>
        <v>-0.27268086277047077</v>
      </c>
      <c r="O29" s="9">
        <f t="shared" si="5"/>
        <v>3.094763814790057E-2</v>
      </c>
      <c r="P29" s="9">
        <f t="shared" si="6"/>
        <v>-4.2314403589026328E-3</v>
      </c>
      <c r="Q29" s="9">
        <f t="shared" si="7"/>
        <v>1.7852381177316769E-2</v>
      </c>
      <c r="R29" s="9">
        <f t="shared" si="8"/>
        <v>-3.4633724864675419E-2</v>
      </c>
      <c r="S29" s="9"/>
      <c r="T29" s="36">
        <v>5.1236325394689352E-3</v>
      </c>
      <c r="U29" s="36">
        <v>3.0166666666666671E-3</v>
      </c>
      <c r="V29" s="37">
        <f t="shared" si="9"/>
        <v>2.1069658728022681E-3</v>
      </c>
      <c r="W29" s="8"/>
      <c r="Y29" s="4"/>
    </row>
    <row r="30" spans="1:25" x14ac:dyDescent="0.2">
      <c r="A30" s="4">
        <v>37071</v>
      </c>
      <c r="B30" s="5">
        <v>0.41799999999999998</v>
      </c>
      <c r="C30" s="5">
        <v>14.15</v>
      </c>
      <c r="D30" s="5">
        <v>36.5</v>
      </c>
      <c r="E30" s="6">
        <v>85.8</v>
      </c>
      <c r="F30" s="6">
        <v>37.965400000000002</v>
      </c>
      <c r="H30" s="36">
        <f t="shared" si="3"/>
        <v>0.16055070167272595</v>
      </c>
      <c r="I30" s="36">
        <f t="shared" si="3"/>
        <v>-0.16509511358449711</v>
      </c>
      <c r="J30" s="36">
        <f t="shared" si="3"/>
        <v>5.3747637639368295E-2</v>
      </c>
      <c r="K30" s="36">
        <f t="shared" si="3"/>
        <v>-0.10290996305742797</v>
      </c>
      <c r="L30" s="36">
        <f t="shared" si="3"/>
        <v>-6.8508102190753775E-2</v>
      </c>
      <c r="M30" s="9"/>
      <c r="N30" s="9">
        <f t="shared" si="4"/>
        <v>0.17877456796449365</v>
      </c>
      <c r="O30" s="9">
        <f t="shared" si="5"/>
        <v>-0.14687124729272938</v>
      </c>
      <c r="P30" s="9">
        <f t="shared" si="6"/>
        <v>7.1971503931136008E-2</v>
      </c>
      <c r="Q30" s="9">
        <f t="shared" si="7"/>
        <v>-8.468609676566026E-2</v>
      </c>
      <c r="R30" s="9">
        <f t="shared" si="8"/>
        <v>-5.0284235898986063E-2</v>
      </c>
      <c r="S30" s="9"/>
      <c r="T30" s="36">
        <v>-2.5509078203865224E-2</v>
      </c>
      <c r="U30" s="36">
        <v>2.9083333333333335E-3</v>
      </c>
      <c r="V30" s="37">
        <f t="shared" si="9"/>
        <v>-2.8417411537198557E-2</v>
      </c>
      <c r="W30" s="8"/>
      <c r="Y30" s="4"/>
    </row>
    <row r="31" spans="1:25" x14ac:dyDescent="0.2">
      <c r="A31" s="4">
        <v>37103</v>
      </c>
      <c r="B31" s="5">
        <v>0.33600000000000002</v>
      </c>
      <c r="C31" s="5">
        <v>12.49</v>
      </c>
      <c r="D31" s="5">
        <v>33.094999999999999</v>
      </c>
      <c r="E31" s="6">
        <v>83.16</v>
      </c>
      <c r="F31" s="6">
        <v>39.0745</v>
      </c>
      <c r="H31" s="36">
        <f t="shared" si="3"/>
        <v>-0.21837027256155198</v>
      </c>
      <c r="I31" s="36">
        <f t="shared" si="3"/>
        <v>-0.12478629995176034</v>
      </c>
      <c r="J31" s="36">
        <f t="shared" si="3"/>
        <v>-9.7930047017559724E-2</v>
      </c>
      <c r="K31" s="36">
        <f t="shared" si="3"/>
        <v>-3.1252543504104426E-2</v>
      </c>
      <c r="L31" s="36">
        <f t="shared" si="3"/>
        <v>2.8794861690649536E-2</v>
      </c>
      <c r="M31" s="9"/>
      <c r="N31" s="9">
        <f t="shared" si="4"/>
        <v>-0.22114277971770949</v>
      </c>
      <c r="O31" s="9">
        <f t="shared" si="5"/>
        <v>-0.12755880710791784</v>
      </c>
      <c r="P31" s="9">
        <f t="shared" si="6"/>
        <v>-0.10070255417371723</v>
      </c>
      <c r="Q31" s="9">
        <f t="shared" si="7"/>
        <v>-3.4025050660261943E-2</v>
      </c>
      <c r="R31" s="9">
        <f t="shared" si="8"/>
        <v>2.6022354534492018E-2</v>
      </c>
      <c r="S31" s="9"/>
      <c r="T31" s="36">
        <v>-1.0705562522364832E-2</v>
      </c>
      <c r="U31" s="36">
        <v>2.9250000000000001E-3</v>
      </c>
      <c r="V31" s="37">
        <f t="shared" si="9"/>
        <v>-1.3630562522364833E-2</v>
      </c>
      <c r="W31" s="8"/>
      <c r="Y31" s="4"/>
    </row>
    <row r="32" spans="1:25" x14ac:dyDescent="0.2">
      <c r="A32" s="4">
        <v>37134</v>
      </c>
      <c r="B32" s="5">
        <v>0.33200000000000002</v>
      </c>
      <c r="C32" s="5">
        <v>8.94</v>
      </c>
      <c r="D32" s="5">
        <v>28.524999999999999</v>
      </c>
      <c r="E32" s="6">
        <v>80.099999999999994</v>
      </c>
      <c r="F32" s="6">
        <v>36.315899999999999</v>
      </c>
      <c r="H32" s="36">
        <f t="shared" si="3"/>
        <v>-1.1976191046715649E-2</v>
      </c>
      <c r="I32" s="36">
        <f t="shared" si="3"/>
        <v>-0.33439273495206356</v>
      </c>
      <c r="J32" s="36">
        <f t="shared" si="3"/>
        <v>-0.14860131782274683</v>
      </c>
      <c r="K32" s="36">
        <f t="shared" si="3"/>
        <v>-3.7490608915498672E-2</v>
      </c>
      <c r="L32" s="36">
        <f t="shared" si="3"/>
        <v>-7.3214418421867669E-2</v>
      </c>
      <c r="M32" s="9"/>
      <c r="N32" s="9">
        <f t="shared" si="4"/>
        <v>6.343730779765458E-2</v>
      </c>
      <c r="O32" s="9">
        <f t="shared" si="5"/>
        <v>-0.25897923610769336</v>
      </c>
      <c r="P32" s="9">
        <f t="shared" si="6"/>
        <v>-7.318781897837659E-2</v>
      </c>
      <c r="Q32" s="9">
        <f t="shared" si="7"/>
        <v>3.7922889928871564E-2</v>
      </c>
      <c r="R32" s="9">
        <f t="shared" si="8"/>
        <v>2.1990804225025667E-3</v>
      </c>
      <c r="S32" s="9"/>
      <c r="T32" s="36">
        <v>-6.5893627040153294E-2</v>
      </c>
      <c r="U32" s="36">
        <v>2.8E-3</v>
      </c>
      <c r="V32" s="37">
        <f t="shared" si="9"/>
        <v>-6.8693627040153291E-2</v>
      </c>
      <c r="W32" s="8"/>
      <c r="Y32" s="4"/>
    </row>
    <row r="33" spans="1:25" x14ac:dyDescent="0.2">
      <c r="A33" s="4">
        <v>37162</v>
      </c>
      <c r="B33" s="5">
        <v>0.27700000000000002</v>
      </c>
      <c r="C33" s="5">
        <v>5.98</v>
      </c>
      <c r="D33" s="5">
        <v>25.585000000000001</v>
      </c>
      <c r="E33" s="6">
        <v>71.349999999999994</v>
      </c>
      <c r="F33" s="6">
        <v>38.012799999999999</v>
      </c>
      <c r="H33" s="36">
        <f t="shared" si="3"/>
        <v>-0.18111746272914997</v>
      </c>
      <c r="I33" s="36">
        <f t="shared" si="3"/>
        <v>-0.40211502122288223</v>
      </c>
      <c r="J33" s="36">
        <f t="shared" si="3"/>
        <v>-0.10877465349108416</v>
      </c>
      <c r="K33" s="36">
        <f t="shared" si="3"/>
        <v>-0.11567851015146817</v>
      </c>
      <c r="L33" s="36">
        <f t="shared" si="3"/>
        <v>4.5667283214589363E-2</v>
      </c>
      <c r="M33" s="9"/>
      <c r="N33" s="9">
        <f t="shared" si="4"/>
        <v>-7.8718183986059162E-2</v>
      </c>
      <c r="O33" s="9">
        <f t="shared" si="5"/>
        <v>-0.29971574247979144</v>
      </c>
      <c r="P33" s="9">
        <f t="shared" si="6"/>
        <v>-6.3753747479933648E-3</v>
      </c>
      <c r="Q33" s="9">
        <f t="shared" si="7"/>
        <v>-1.3279231408377376E-2</v>
      </c>
      <c r="R33" s="9">
        <f t="shared" si="8"/>
        <v>0.14806656195768017</v>
      </c>
      <c r="S33" s="9"/>
      <c r="T33" s="36">
        <v>-8.5498559196632296E-2</v>
      </c>
      <c r="U33" s="36">
        <v>2.2000000000000001E-3</v>
      </c>
      <c r="V33" s="37">
        <f t="shared" si="9"/>
        <v>-8.7698559196632289E-2</v>
      </c>
      <c r="W33" s="8"/>
      <c r="Y33" s="4"/>
    </row>
    <row r="34" spans="1:25" x14ac:dyDescent="0.2">
      <c r="A34" s="4">
        <v>37195</v>
      </c>
      <c r="B34" s="5">
        <v>0.314</v>
      </c>
      <c r="C34" s="5">
        <v>6.98</v>
      </c>
      <c r="D34" s="5">
        <v>29.074999999999999</v>
      </c>
      <c r="E34" s="6">
        <v>78.16</v>
      </c>
      <c r="F34" s="6">
        <v>39.719099999999997</v>
      </c>
      <c r="H34" s="36">
        <f t="shared" si="3"/>
        <v>0.12537547972091478</v>
      </c>
      <c r="I34" s="36">
        <f t="shared" si="3"/>
        <v>0.15462834881174065</v>
      </c>
      <c r="J34" s="36">
        <f t="shared" si="3"/>
        <v>0.12787245614767284</v>
      </c>
      <c r="K34" s="36">
        <f t="shared" si="3"/>
        <v>9.1160663811681863E-2</v>
      </c>
      <c r="L34" s="36">
        <f t="shared" si="3"/>
        <v>4.3909235196906357E-2</v>
      </c>
      <c r="M34" s="9"/>
      <c r="N34" s="9">
        <f t="shared" si="4"/>
        <v>8.0438135891340454E-2</v>
      </c>
      <c r="O34" s="9">
        <f t="shared" si="5"/>
        <v>0.10969100498216632</v>
      </c>
      <c r="P34" s="9">
        <f t="shared" si="6"/>
        <v>8.2935112318098511E-2</v>
      </c>
      <c r="Q34" s="9">
        <f t="shared" si="7"/>
        <v>4.6223319982107533E-2</v>
      </c>
      <c r="R34" s="9">
        <f t="shared" si="8"/>
        <v>-1.0281086326679768E-3</v>
      </c>
      <c r="S34" s="9"/>
      <c r="T34" s="36">
        <v>1.7864330987283062E-2</v>
      </c>
      <c r="U34" s="36">
        <v>1.8000000000000002E-3</v>
      </c>
      <c r="V34" s="37">
        <f t="shared" si="9"/>
        <v>1.6064330987283063E-2</v>
      </c>
      <c r="W34" s="8"/>
      <c r="Y34" s="4"/>
    </row>
    <row r="35" spans="1:25" x14ac:dyDescent="0.2">
      <c r="A35" s="4">
        <v>37225</v>
      </c>
      <c r="B35" s="5">
        <v>0.38100000000000001</v>
      </c>
      <c r="C35" s="5">
        <v>11.32</v>
      </c>
      <c r="D35" s="5">
        <v>32.104999999999997</v>
      </c>
      <c r="E35" s="6">
        <v>89</v>
      </c>
      <c r="F35" s="6">
        <v>41.055700000000002</v>
      </c>
      <c r="H35" s="36">
        <f t="shared" si="3"/>
        <v>0.19340638921844766</v>
      </c>
      <c r="I35" s="36">
        <f t="shared" si="3"/>
        <v>0.48352215600075571</v>
      </c>
      <c r="J35" s="36">
        <f t="shared" si="3"/>
        <v>9.9133082841283471E-2</v>
      </c>
      <c r="K35" s="36">
        <f t="shared" si="3"/>
        <v>0.12987836199761255</v>
      </c>
      <c r="L35" s="36">
        <f t="shared" si="3"/>
        <v>3.3097501003788075E-2</v>
      </c>
      <c r="M35" s="9"/>
      <c r="N35" s="9">
        <f t="shared" si="4"/>
        <v>7.0649722060576875E-2</v>
      </c>
      <c r="O35" s="9">
        <f t="shared" si="5"/>
        <v>0.36076548884288495</v>
      </c>
      <c r="P35" s="9">
        <f t="shared" si="6"/>
        <v>-2.3623584316587315E-2</v>
      </c>
      <c r="Q35" s="9">
        <f t="shared" si="7"/>
        <v>7.1216948397417601E-3</v>
      </c>
      <c r="R35" s="9">
        <f t="shared" si="8"/>
        <v>-8.9659166154082703E-2</v>
      </c>
      <c r="S35" s="9"/>
      <c r="T35" s="36">
        <v>7.2427489894232519E-2</v>
      </c>
      <c r="U35" s="36">
        <v>1.5583333333333334E-3</v>
      </c>
      <c r="V35" s="37">
        <f t="shared" si="9"/>
        <v>7.0869156560899191E-2</v>
      </c>
      <c r="W35" s="8"/>
      <c r="Y35" s="4"/>
    </row>
    <row r="36" spans="1:25" x14ac:dyDescent="0.2">
      <c r="A36" s="4">
        <v>37256</v>
      </c>
      <c r="B36" s="5">
        <v>0.39100000000000001</v>
      </c>
      <c r="C36" s="5">
        <v>10.82</v>
      </c>
      <c r="D36" s="5">
        <v>33.125</v>
      </c>
      <c r="E36" s="6">
        <v>92.75</v>
      </c>
      <c r="F36" s="6">
        <v>37.775799999999997</v>
      </c>
      <c r="H36" s="36">
        <f t="shared" si="3"/>
        <v>2.5908184858664834E-2</v>
      </c>
      <c r="I36" s="36">
        <f t="shared" si="3"/>
        <v>-4.5174799356701392E-2</v>
      </c>
      <c r="J36" s="36">
        <f t="shared" si="3"/>
        <v>3.1276503060374598E-2</v>
      </c>
      <c r="K36" s="36">
        <f t="shared" si="3"/>
        <v>4.1271331755404726E-2</v>
      </c>
      <c r="L36" s="36">
        <f t="shared" si="3"/>
        <v>-8.3260995351429598E-2</v>
      </c>
      <c r="M36" s="9"/>
      <c r="N36" s="9">
        <f t="shared" si="4"/>
        <v>-4.9920363663415873E-3</v>
      </c>
      <c r="O36" s="9">
        <f t="shared" si="5"/>
        <v>-7.6075020581707814E-2</v>
      </c>
      <c r="P36" s="9">
        <f t="shared" si="6"/>
        <v>3.7628183536817655E-4</v>
      </c>
      <c r="Q36" s="9">
        <f t="shared" si="7"/>
        <v>1.0371110530398304E-2</v>
      </c>
      <c r="R36" s="9">
        <f t="shared" si="8"/>
        <v>-0.11416121657643602</v>
      </c>
      <c r="S36" s="9"/>
      <c r="T36" s="36">
        <v>7.5869184287721131E-3</v>
      </c>
      <c r="U36" s="36">
        <v>1.4083333333333333E-3</v>
      </c>
      <c r="V36" s="37">
        <f t="shared" si="9"/>
        <v>6.1785850954387796E-3</v>
      </c>
      <c r="W36" s="8"/>
      <c r="Y36" s="4"/>
    </row>
    <row r="37" spans="1:25" x14ac:dyDescent="0.2">
      <c r="A37" s="4">
        <v>37287</v>
      </c>
      <c r="B37" s="5">
        <v>0.442</v>
      </c>
      <c r="C37" s="5">
        <v>14.2</v>
      </c>
      <c r="D37" s="5">
        <v>31.855</v>
      </c>
      <c r="E37" s="6">
        <v>86.98</v>
      </c>
      <c r="F37" s="6">
        <v>39.500999999999998</v>
      </c>
      <c r="H37" s="36">
        <f t="shared" si="3"/>
        <v>0.12260232209233228</v>
      </c>
      <c r="I37" s="36">
        <f t="shared" si="3"/>
        <v>0.27184569118887952</v>
      </c>
      <c r="J37" s="36">
        <f t="shared" si="3"/>
        <v>-3.909392873793481E-2</v>
      </c>
      <c r="K37" s="36">
        <f t="shared" si="3"/>
        <v>-6.4229494318052083E-2</v>
      </c>
      <c r="L37" s="36">
        <f t="shared" si="3"/>
        <v>4.4657302079968167E-2</v>
      </c>
      <c r="M37" s="9"/>
      <c r="N37" s="9">
        <f t="shared" si="4"/>
        <v>0.12487218143008923</v>
      </c>
      <c r="O37" s="9">
        <f t="shared" si="5"/>
        <v>0.2741155505266365</v>
      </c>
      <c r="P37" s="9">
        <f t="shared" si="6"/>
        <v>-3.6824069400177864E-2</v>
      </c>
      <c r="Q37" s="9">
        <f t="shared" si="7"/>
        <v>-6.1959634980295136E-2</v>
      </c>
      <c r="R37" s="9">
        <f t="shared" si="8"/>
        <v>4.6927161417725113E-2</v>
      </c>
      <c r="S37" s="9"/>
      <c r="T37" s="36">
        <v>-1.5806685872684998E-2</v>
      </c>
      <c r="U37" s="36">
        <v>1.3750000000000001E-3</v>
      </c>
      <c r="V37" s="37">
        <f t="shared" si="9"/>
        <v>-1.7181685872684999E-2</v>
      </c>
      <c r="W37" s="8"/>
      <c r="Y37" s="4"/>
    </row>
    <row r="38" spans="1:25" x14ac:dyDescent="0.2">
      <c r="A38" s="4">
        <v>37315</v>
      </c>
      <c r="B38" s="5">
        <v>0.38700000000000001</v>
      </c>
      <c r="C38" s="5">
        <v>14.09</v>
      </c>
      <c r="D38" s="5">
        <v>29.17</v>
      </c>
      <c r="E38" s="6">
        <v>80.94</v>
      </c>
      <c r="F38" s="6">
        <v>38.828000000000003</v>
      </c>
      <c r="H38" s="36">
        <f t="shared" si="3"/>
        <v>-0.13288518904791632</v>
      </c>
      <c r="I38" s="36">
        <f t="shared" si="3"/>
        <v>-7.7766386966261871E-3</v>
      </c>
      <c r="J38" s="36">
        <f t="shared" si="3"/>
        <v>-8.8053571688821358E-2</v>
      </c>
      <c r="K38" s="36">
        <f t="shared" si="3"/>
        <v>-7.1970067721772918E-2</v>
      </c>
      <c r="L38" s="36">
        <f t="shared" si="3"/>
        <v>-1.7184352192336379E-2</v>
      </c>
      <c r="M38" s="9"/>
      <c r="N38" s="9">
        <f t="shared" si="4"/>
        <v>-0.12348038601070328</v>
      </c>
      <c r="O38" s="9">
        <f t="shared" si="5"/>
        <v>1.6281643405868552E-3</v>
      </c>
      <c r="P38" s="9">
        <f t="shared" si="6"/>
        <v>-7.8648768651608317E-2</v>
      </c>
      <c r="Q38" s="9">
        <f t="shared" si="7"/>
        <v>-6.2565264684559876E-2</v>
      </c>
      <c r="R38" s="9">
        <f t="shared" si="8"/>
        <v>-7.7795491551233414E-3</v>
      </c>
      <c r="S38" s="9"/>
      <c r="T38" s="36">
        <v>-2.0773188636635975E-2</v>
      </c>
      <c r="U38" s="36">
        <v>1.4333333333333333E-3</v>
      </c>
      <c r="V38" s="37">
        <f t="shared" si="9"/>
        <v>-2.2206521969969306E-2</v>
      </c>
      <c r="W38" s="8"/>
      <c r="Y38" s="4"/>
    </row>
    <row r="39" spans="1:25" x14ac:dyDescent="0.2">
      <c r="A39" s="4">
        <v>37344</v>
      </c>
      <c r="B39" s="5">
        <v>0.42299999999999999</v>
      </c>
      <c r="C39" s="5">
        <v>14.36</v>
      </c>
      <c r="D39" s="5">
        <v>30.155000000000001</v>
      </c>
      <c r="E39" s="6">
        <v>90.25</v>
      </c>
      <c r="F39" s="6">
        <v>37.671500000000002</v>
      </c>
      <c r="H39" s="36">
        <f t="shared" si="3"/>
        <v>8.8947486016496116E-2</v>
      </c>
      <c r="I39" s="36">
        <f t="shared" si="3"/>
        <v>1.8981237709489233E-2</v>
      </c>
      <c r="J39" s="36">
        <f t="shared" si="3"/>
        <v>3.3209963023320042E-2</v>
      </c>
      <c r="K39" s="36">
        <f t="shared" si="3"/>
        <v>0.10887545776527079</v>
      </c>
      <c r="L39" s="36">
        <f t="shared" si="3"/>
        <v>-3.0237795453803489E-2</v>
      </c>
      <c r="M39" s="9"/>
      <c r="N39" s="9">
        <f t="shared" si="4"/>
        <v>1.785085192664046E-2</v>
      </c>
      <c r="O39" s="9">
        <f t="shared" si="5"/>
        <v>-5.2115396380366427E-2</v>
      </c>
      <c r="P39" s="9">
        <f t="shared" si="6"/>
        <v>-3.7886671066535614E-2</v>
      </c>
      <c r="Q39" s="9">
        <f t="shared" si="7"/>
        <v>3.777882367541513E-2</v>
      </c>
      <c r="R39" s="9">
        <f t="shared" si="8"/>
        <v>-0.10133442954365915</v>
      </c>
      <c r="S39" s="9"/>
      <c r="T39" s="36">
        <v>3.5978868459394159E-2</v>
      </c>
      <c r="U39" s="36">
        <v>1.4916666666666665E-3</v>
      </c>
      <c r="V39" s="37">
        <f t="shared" si="9"/>
        <v>3.448720179272749E-2</v>
      </c>
      <c r="W39" s="8"/>
      <c r="Y39" s="4"/>
    </row>
    <row r="40" spans="1:25" x14ac:dyDescent="0.2">
      <c r="A40" s="4">
        <v>37376</v>
      </c>
      <c r="B40" s="5">
        <v>0.433</v>
      </c>
      <c r="C40" s="5">
        <v>16.7</v>
      </c>
      <c r="D40" s="5">
        <v>26.13</v>
      </c>
      <c r="E40" s="6">
        <v>78.75</v>
      </c>
      <c r="F40" s="6">
        <v>34.457900000000002</v>
      </c>
      <c r="H40" s="36">
        <f t="shared" si="3"/>
        <v>2.3365548956211912E-2</v>
      </c>
      <c r="I40" s="36">
        <f t="shared" si="3"/>
        <v>0.15096215580263128</v>
      </c>
      <c r="J40" s="36">
        <f t="shared" si="3"/>
        <v>-0.14326666737042906</v>
      </c>
      <c r="K40" s="36">
        <f t="shared" si="3"/>
        <v>-0.13630531950724786</v>
      </c>
      <c r="L40" s="36">
        <f t="shared" si="3"/>
        <v>-8.9165551373869084E-2</v>
      </c>
      <c r="M40" s="9"/>
      <c r="N40" s="9">
        <f t="shared" si="4"/>
        <v>9.3170668800552414E-2</v>
      </c>
      <c r="O40" s="9">
        <f t="shared" si="5"/>
        <v>0.22076727564697179</v>
      </c>
      <c r="P40" s="9">
        <f t="shared" si="6"/>
        <v>-7.3461547526088564E-2</v>
      </c>
      <c r="Q40" s="9">
        <f t="shared" si="7"/>
        <v>-6.6500199662907364E-2</v>
      </c>
      <c r="R40" s="9">
        <f t="shared" si="8"/>
        <v>-1.9360431529528585E-2</v>
      </c>
      <c r="S40" s="9"/>
      <c r="T40" s="36">
        <v>-6.3318885257502788E-2</v>
      </c>
      <c r="U40" s="36">
        <v>1.4250000000000001E-3</v>
      </c>
      <c r="V40" s="37">
        <f t="shared" si="9"/>
        <v>-6.4743885257502784E-2</v>
      </c>
      <c r="W40" s="8"/>
      <c r="Y40" s="4"/>
    </row>
    <row r="41" spans="1:25" x14ac:dyDescent="0.2">
      <c r="A41" s="4">
        <v>37407</v>
      </c>
      <c r="B41" s="5">
        <v>0.41599999999999998</v>
      </c>
      <c r="C41" s="5">
        <v>18.239999999999998</v>
      </c>
      <c r="D41" s="5">
        <v>25.454999999999998</v>
      </c>
      <c r="E41" s="6">
        <v>75.45</v>
      </c>
      <c r="F41" s="6">
        <v>32.798999999999999</v>
      </c>
      <c r="H41" s="36">
        <f t="shared" si="3"/>
        <v>-4.0052467741226568E-2</v>
      </c>
      <c r="I41" s="36">
        <f t="shared" si="3"/>
        <v>8.8208265223475898E-2</v>
      </c>
      <c r="J41" s="36">
        <f t="shared" si="3"/>
        <v>-2.6171892178221787E-2</v>
      </c>
      <c r="K41" s="36">
        <f t="shared" si="3"/>
        <v>-4.2808092491884525E-2</v>
      </c>
      <c r="L41" s="36">
        <f t="shared" si="3"/>
        <v>-4.9340261901849945E-2</v>
      </c>
      <c r="M41" s="9"/>
      <c r="N41" s="9">
        <f t="shared" si="4"/>
        <v>-4.7249646582964835E-2</v>
      </c>
      <c r="O41" s="9">
        <f t="shared" si="5"/>
        <v>8.1011086381737624E-2</v>
      </c>
      <c r="P41" s="9">
        <f t="shared" si="6"/>
        <v>-3.3369071019960055E-2</v>
      </c>
      <c r="Q41" s="9">
        <f t="shared" si="7"/>
        <v>-5.0005271333622793E-2</v>
      </c>
      <c r="R41" s="9">
        <f t="shared" si="8"/>
        <v>-5.653744074358822E-2</v>
      </c>
      <c r="S41" s="9"/>
      <c r="T41" s="36">
        <v>-9.0727885756879782E-3</v>
      </c>
      <c r="U41" s="36">
        <v>1.4416666666666666E-3</v>
      </c>
      <c r="V41" s="37">
        <f t="shared" si="9"/>
        <v>-1.0514455242354646E-2</v>
      </c>
      <c r="W41" s="8"/>
      <c r="Y41" s="4"/>
    </row>
    <row r="42" spans="1:25" x14ac:dyDescent="0.2">
      <c r="A42" s="4">
        <v>37435</v>
      </c>
      <c r="B42" s="5">
        <v>0.316</v>
      </c>
      <c r="C42" s="5">
        <v>16.29</v>
      </c>
      <c r="D42" s="5">
        <v>27.35</v>
      </c>
      <c r="E42" s="6">
        <v>73.349999999999994</v>
      </c>
      <c r="F42" s="6">
        <v>33.178199999999997</v>
      </c>
      <c r="H42" s="36">
        <f t="shared" si="3"/>
        <v>-0.27494304667435104</v>
      </c>
      <c r="I42" s="36">
        <f t="shared" si="3"/>
        <v>-0.11306556203223149</v>
      </c>
      <c r="J42" s="36">
        <f t="shared" si="3"/>
        <v>7.1804341513691097E-2</v>
      </c>
      <c r="K42" s="36">
        <f t="shared" si="3"/>
        <v>-2.8227680624867319E-2</v>
      </c>
      <c r="L42" s="36">
        <f t="shared" si="3"/>
        <v>1.1495006622360625E-2</v>
      </c>
      <c r="M42" s="9"/>
      <c r="N42" s="9">
        <f t="shared" si="4"/>
        <v>-0.1885771044546235</v>
      </c>
      <c r="O42" s="9">
        <f t="shared" si="5"/>
        <v>-2.6699619812503975E-2</v>
      </c>
      <c r="P42" s="9">
        <f t="shared" si="6"/>
        <v>0.15817028373341863</v>
      </c>
      <c r="Q42" s="9">
        <f t="shared" si="7"/>
        <v>5.8138261594860213E-2</v>
      </c>
      <c r="R42" s="9">
        <f t="shared" si="8"/>
        <v>9.7860948842088152E-2</v>
      </c>
      <c r="S42" s="9"/>
      <c r="T42" s="36">
        <v>-7.4990298438109754E-2</v>
      </c>
      <c r="U42" s="36">
        <v>1.4166666666666668E-3</v>
      </c>
      <c r="V42" s="37">
        <f t="shared" si="9"/>
        <v>-7.6406965104776417E-2</v>
      </c>
      <c r="W42" s="8"/>
      <c r="Y42" s="4"/>
    </row>
    <row r="43" spans="1:25" x14ac:dyDescent="0.2">
      <c r="A43" s="4">
        <v>37468</v>
      </c>
      <c r="B43" s="5">
        <v>0.27300000000000002</v>
      </c>
      <c r="C43" s="5">
        <v>14.43</v>
      </c>
      <c r="D43" s="5">
        <v>23.99</v>
      </c>
      <c r="E43" s="6">
        <v>73.150000000000006</v>
      </c>
      <c r="F43" s="6">
        <v>30.6662</v>
      </c>
      <c r="H43" s="36">
        <f t="shared" si="3"/>
        <v>-0.14627041840195232</v>
      </c>
      <c r="I43" s="36">
        <f t="shared" si="3"/>
        <v>-0.12124204982817417</v>
      </c>
      <c r="J43" s="36">
        <f t="shared" si="3"/>
        <v>-0.13107945201638707</v>
      </c>
      <c r="K43" s="36">
        <f t="shared" si="3"/>
        <v>-2.7303771228572682E-3</v>
      </c>
      <c r="L43" s="36">
        <f t="shared" si="3"/>
        <v>-7.8731962868977351E-2</v>
      </c>
      <c r="M43" s="9"/>
      <c r="N43" s="9">
        <f t="shared" si="4"/>
        <v>-4.8925885601474609E-2</v>
      </c>
      <c r="O43" s="9">
        <f t="shared" si="5"/>
        <v>-2.3897517027696449E-2</v>
      </c>
      <c r="P43" s="9">
        <f t="shared" si="6"/>
        <v>-3.3734919215909362E-2</v>
      </c>
      <c r="Q43" s="9">
        <f t="shared" si="7"/>
        <v>9.4614155677620437E-2</v>
      </c>
      <c r="R43" s="9">
        <f t="shared" si="8"/>
        <v>1.8612569931500358E-2</v>
      </c>
      <c r="S43" s="9"/>
      <c r="T43" s="36">
        <v>-8.2738717529349068E-2</v>
      </c>
      <c r="U43" s="36">
        <v>1.4E-3</v>
      </c>
      <c r="V43" s="37">
        <f t="shared" si="9"/>
        <v>-8.4138717529349066E-2</v>
      </c>
      <c r="W43" s="8"/>
      <c r="Y43" s="4"/>
    </row>
    <row r="44" spans="1:25" x14ac:dyDescent="0.2">
      <c r="A44" s="4">
        <v>37498</v>
      </c>
      <c r="B44" s="5">
        <v>0.26300000000000001</v>
      </c>
      <c r="C44" s="5">
        <v>14.93</v>
      </c>
      <c r="D44" s="5">
        <v>24.54</v>
      </c>
      <c r="E44" s="6">
        <v>77.3</v>
      </c>
      <c r="F44" s="6">
        <v>31.3582</v>
      </c>
      <c r="H44" s="36">
        <f t="shared" si="3"/>
        <v>-3.7317763007195165E-2</v>
      </c>
      <c r="I44" s="36">
        <f t="shared" si="3"/>
        <v>3.4063238765319553E-2</v>
      </c>
      <c r="J44" s="36">
        <f t="shared" si="3"/>
        <v>2.2667362431162179E-2</v>
      </c>
      <c r="K44" s="36">
        <f t="shared" si="3"/>
        <v>5.5181828127242899E-2</v>
      </c>
      <c r="L44" s="36">
        <f t="shared" si="3"/>
        <v>2.2314725001857019E-2</v>
      </c>
      <c r="M44" s="9"/>
      <c r="N44" s="9">
        <f t="shared" si="4"/>
        <v>-6.4781854571299383E-2</v>
      </c>
      <c r="O44" s="9">
        <f t="shared" si="5"/>
        <v>6.5991472012153305E-3</v>
      </c>
      <c r="P44" s="9">
        <f t="shared" si="6"/>
        <v>-4.7967291329420441E-3</v>
      </c>
      <c r="Q44" s="9">
        <f t="shared" si="7"/>
        <v>2.7717736563138674E-2</v>
      </c>
      <c r="R44" s="9">
        <f t="shared" si="8"/>
        <v>-5.1493665622472044E-3</v>
      </c>
      <c r="S44" s="9"/>
      <c r="T44" s="36">
        <v>5.1086657404525795E-3</v>
      </c>
      <c r="U44" s="36">
        <v>1.3500000000000003E-3</v>
      </c>
      <c r="V44" s="37">
        <f t="shared" si="9"/>
        <v>3.758665740452579E-3</v>
      </c>
      <c r="W44" s="8"/>
      <c r="Y44" s="4"/>
    </row>
    <row r="45" spans="1:25" x14ac:dyDescent="0.2">
      <c r="A45" s="4">
        <v>37529</v>
      </c>
      <c r="B45" s="5">
        <v>0.25900000000000001</v>
      </c>
      <c r="C45" s="5">
        <v>15.94</v>
      </c>
      <c r="D45" s="5">
        <v>21.87</v>
      </c>
      <c r="E45" s="6">
        <v>66.03</v>
      </c>
      <c r="F45" s="6">
        <v>27.509499999999999</v>
      </c>
      <c r="H45" s="36">
        <f t="shared" si="3"/>
        <v>-1.5325970478226821E-2</v>
      </c>
      <c r="I45" s="36">
        <f t="shared" si="3"/>
        <v>6.5459061810969901E-2</v>
      </c>
      <c r="J45" s="36">
        <f t="shared" si="3"/>
        <v>-0.11518860459408888</v>
      </c>
      <c r="K45" s="36">
        <f t="shared" si="3"/>
        <v>-0.15758477138689625</v>
      </c>
      <c r="L45" s="36">
        <f t="shared" si="3"/>
        <v>-0.13094439631340035</v>
      </c>
      <c r="M45" s="9"/>
      <c r="N45" s="9">
        <f t="shared" si="4"/>
        <v>0.13018704183553403</v>
      </c>
      <c r="O45" s="9">
        <f t="shared" si="5"/>
        <v>0.21097207412473074</v>
      </c>
      <c r="P45" s="9">
        <f t="shared" si="6"/>
        <v>3.0324407719671986E-2</v>
      </c>
      <c r="Q45" s="9">
        <f t="shared" si="7"/>
        <v>-1.2071759073135402E-2</v>
      </c>
      <c r="R45" s="9">
        <f t="shared" si="8"/>
        <v>1.4568616000360496E-2</v>
      </c>
      <c r="S45" s="9"/>
      <c r="T45" s="36">
        <v>-0.1167033869280619</v>
      </c>
      <c r="U45" s="36">
        <v>1.3583333333333331E-3</v>
      </c>
      <c r="V45" s="37">
        <f t="shared" si="9"/>
        <v>-0.11806172026139523</v>
      </c>
      <c r="W45" s="8"/>
      <c r="Y45" s="4"/>
    </row>
    <row r="46" spans="1:25" x14ac:dyDescent="0.2">
      <c r="A46" s="4">
        <v>37560</v>
      </c>
      <c r="B46" s="5">
        <v>0.28699999999999998</v>
      </c>
      <c r="C46" s="5">
        <v>19.36</v>
      </c>
      <c r="D46" s="5">
        <v>26.734999999999999</v>
      </c>
      <c r="E46" s="6">
        <v>71.599999999999994</v>
      </c>
      <c r="F46" s="6">
        <v>30.116299999999999</v>
      </c>
      <c r="H46" s="36">
        <f t="shared" si="3"/>
        <v>0.10265415406008316</v>
      </c>
      <c r="I46" s="36">
        <f t="shared" si="3"/>
        <v>0.19437740848636198</v>
      </c>
      <c r="J46" s="36">
        <f t="shared" si="3"/>
        <v>0.20085773371201837</v>
      </c>
      <c r="K46" s="36">
        <f t="shared" si="3"/>
        <v>8.0985889760119875E-2</v>
      </c>
      <c r="L46" s="36">
        <f t="shared" si="3"/>
        <v>9.0535153858231993E-2</v>
      </c>
      <c r="M46" s="9"/>
      <c r="N46" s="9">
        <f t="shared" si="4"/>
        <v>-3.536728448481806E-2</v>
      </c>
      <c r="O46" s="9">
        <f t="shared" si="5"/>
        <v>5.6355969941460762E-2</v>
      </c>
      <c r="P46" s="9">
        <f t="shared" si="6"/>
        <v>6.2836295167117154E-2</v>
      </c>
      <c r="Q46" s="9">
        <f t="shared" si="7"/>
        <v>-5.7035548784781342E-2</v>
      </c>
      <c r="R46" s="9">
        <f t="shared" si="8"/>
        <v>-4.7486284686669225E-2</v>
      </c>
      <c r="S46" s="9"/>
      <c r="T46" s="36">
        <v>8.2936149721128838E-2</v>
      </c>
      <c r="U46" s="36">
        <v>1.3166666666666667E-3</v>
      </c>
      <c r="V46" s="37">
        <f t="shared" si="9"/>
        <v>8.1619483054462177E-2</v>
      </c>
      <c r="W46" s="8"/>
      <c r="Y46" s="4"/>
    </row>
    <row r="47" spans="1:25" x14ac:dyDescent="0.2">
      <c r="A47" s="4">
        <v>37589</v>
      </c>
      <c r="B47" s="5">
        <v>0.27800000000000002</v>
      </c>
      <c r="C47" s="5">
        <v>23.47</v>
      </c>
      <c r="D47" s="5">
        <v>28.84</v>
      </c>
      <c r="E47" s="6">
        <v>78.87</v>
      </c>
      <c r="F47" s="6">
        <v>29.8888</v>
      </c>
      <c r="H47" s="36">
        <f t="shared" si="3"/>
        <v>-3.186110206898389E-2</v>
      </c>
      <c r="I47" s="36">
        <f t="shared" si="3"/>
        <v>0.19251392801450112</v>
      </c>
      <c r="J47" s="36">
        <f t="shared" si="3"/>
        <v>7.5789744016053512E-2</v>
      </c>
      <c r="K47" s="36">
        <f t="shared" si="3"/>
        <v>9.670585344329978E-2</v>
      </c>
      <c r="L47" s="36">
        <f t="shared" si="3"/>
        <v>-7.5827251370268441E-3</v>
      </c>
      <c r="M47" s="9"/>
      <c r="N47" s="9">
        <f t="shared" si="4"/>
        <v>-0.13139152839529974</v>
      </c>
      <c r="O47" s="9">
        <f t="shared" si="5"/>
        <v>9.2983501688185269E-2</v>
      </c>
      <c r="P47" s="9">
        <f t="shared" si="6"/>
        <v>-2.3740682310262343E-2</v>
      </c>
      <c r="Q47" s="9">
        <f t="shared" si="7"/>
        <v>-2.8245728830160743E-3</v>
      </c>
      <c r="R47" s="9">
        <f t="shared" si="8"/>
        <v>-0.1071131514633427</v>
      </c>
      <c r="S47" s="9"/>
      <c r="T47" s="36">
        <v>5.5536907190660623E-2</v>
      </c>
      <c r="U47" s="36">
        <v>1.0250000000000001E-3</v>
      </c>
      <c r="V47" s="37">
        <f t="shared" si="9"/>
        <v>5.4511907190660625E-2</v>
      </c>
      <c r="W47" s="8"/>
      <c r="Y47" s="4"/>
    </row>
    <row r="48" spans="1:25" x14ac:dyDescent="0.2">
      <c r="A48" s="4">
        <v>37621</v>
      </c>
      <c r="B48" s="5">
        <v>0.25600000000000001</v>
      </c>
      <c r="C48" s="5">
        <v>18.89</v>
      </c>
      <c r="D48" s="5">
        <v>25.85</v>
      </c>
      <c r="E48" s="6">
        <v>68.099999999999994</v>
      </c>
      <c r="F48" s="6">
        <v>28.9788</v>
      </c>
      <c r="H48" s="36">
        <f t="shared" si="3"/>
        <v>-8.2443669211074655E-2</v>
      </c>
      <c r="I48" s="36">
        <f t="shared" si="3"/>
        <v>-0.21709032834951394</v>
      </c>
      <c r="J48" s="36">
        <f t="shared" si="3"/>
        <v>-0.10945271146231014</v>
      </c>
      <c r="K48" s="36">
        <f t="shared" si="3"/>
        <v>-0.14682371425443297</v>
      </c>
      <c r="L48" s="36">
        <f t="shared" si="3"/>
        <v>-3.0919300115790155E-2</v>
      </c>
      <c r="M48" s="9"/>
      <c r="N48" s="9">
        <f t="shared" si="4"/>
        <v>-1.4929942700369694E-2</v>
      </c>
      <c r="O48" s="9">
        <f t="shared" si="5"/>
        <v>-0.149576601838809</v>
      </c>
      <c r="P48" s="9">
        <f t="shared" si="6"/>
        <v>-4.1938984951605182E-2</v>
      </c>
      <c r="Q48" s="9">
        <f t="shared" si="7"/>
        <v>-7.9309987743728008E-2</v>
      </c>
      <c r="R48" s="9">
        <f t="shared" si="8"/>
        <v>3.6594426394914809E-2</v>
      </c>
      <c r="S48" s="9"/>
      <c r="T48" s="36">
        <v>-6.2138488136760338E-2</v>
      </c>
      <c r="U48" s="36">
        <v>9.9166666666666652E-4</v>
      </c>
      <c r="V48" s="37">
        <f t="shared" si="9"/>
        <v>-6.3130154803426999E-2</v>
      </c>
      <c r="W48" s="8"/>
      <c r="Y48" s="4"/>
    </row>
    <row r="49" spans="1:25" x14ac:dyDescent="0.2">
      <c r="A49" s="4">
        <v>37652</v>
      </c>
      <c r="B49" s="5">
        <v>0.25600000000000001</v>
      </c>
      <c r="C49" s="5">
        <v>21.91</v>
      </c>
      <c r="D49" s="5">
        <v>23.73</v>
      </c>
      <c r="E49" s="6">
        <v>68.099999999999994</v>
      </c>
      <c r="F49" s="6">
        <v>28.779699999999998</v>
      </c>
      <c r="H49" s="36">
        <f t="shared" si="3"/>
        <v>0</v>
      </c>
      <c r="I49" s="36">
        <f t="shared" si="3"/>
        <v>0.14831047209395695</v>
      </c>
      <c r="J49" s="36">
        <f t="shared" si="3"/>
        <v>-8.5570530506765927E-2</v>
      </c>
      <c r="K49" s="36">
        <f t="shared" si="3"/>
        <v>0</v>
      </c>
      <c r="L49" s="36">
        <f t="shared" si="3"/>
        <v>-6.8942506683096214E-3</v>
      </c>
      <c r="M49" s="9"/>
      <c r="N49" s="9">
        <f t="shared" si="4"/>
        <v>1.8959142463571353E-2</v>
      </c>
      <c r="O49" s="9">
        <f t="shared" si="5"/>
        <v>0.16726961455752831</v>
      </c>
      <c r="P49" s="9">
        <f t="shared" si="6"/>
        <v>-6.661138804319458E-2</v>
      </c>
      <c r="Q49" s="9">
        <f t="shared" si="7"/>
        <v>1.8959142463571353E-2</v>
      </c>
      <c r="R49" s="9">
        <f t="shared" si="8"/>
        <v>1.2064891795261733E-2</v>
      </c>
      <c r="S49" s="9"/>
      <c r="T49" s="36">
        <v>-2.7960235139623559E-2</v>
      </c>
      <c r="U49" s="36">
        <v>9.7499999999999985E-4</v>
      </c>
      <c r="V49" s="37">
        <f t="shared" si="9"/>
        <v>-2.8935235139623559E-2</v>
      </c>
      <c r="W49" s="8"/>
      <c r="Y49" s="4"/>
    </row>
    <row r="50" spans="1:25" x14ac:dyDescent="0.2">
      <c r="A50" s="4">
        <v>37680</v>
      </c>
      <c r="B50" s="5">
        <v>0.26800000000000002</v>
      </c>
      <c r="C50" s="5">
        <v>22.01</v>
      </c>
      <c r="D50" s="5">
        <v>23.7</v>
      </c>
      <c r="E50" s="6">
        <v>69.45</v>
      </c>
      <c r="F50" s="6">
        <v>28.267800000000001</v>
      </c>
      <c r="H50" s="36">
        <f t="shared" si="3"/>
        <v>4.5809536031294201E-2</v>
      </c>
      <c r="I50" s="36">
        <f t="shared" si="3"/>
        <v>4.5537419309951413E-3</v>
      </c>
      <c r="J50" s="36">
        <f t="shared" si="3"/>
        <v>-1.2650223065867451E-3</v>
      </c>
      <c r="K50" s="36">
        <f t="shared" si="3"/>
        <v>1.9629856044886131E-2</v>
      </c>
      <c r="L50" s="36">
        <f t="shared" si="3"/>
        <v>-1.7946929833788632E-2</v>
      </c>
      <c r="M50" s="9"/>
      <c r="N50" s="9">
        <f t="shared" si="4"/>
        <v>4.8922410932872099E-2</v>
      </c>
      <c r="O50" s="9">
        <f t="shared" si="5"/>
        <v>7.6666168325730394E-3</v>
      </c>
      <c r="P50" s="9">
        <f t="shared" si="6"/>
        <v>1.8478525949911506E-3</v>
      </c>
      <c r="Q50" s="9">
        <f t="shared" si="7"/>
        <v>2.2742730946464028E-2</v>
      </c>
      <c r="R50" s="9">
        <f t="shared" si="8"/>
        <v>-1.4834054932210738E-2</v>
      </c>
      <c r="S50" s="9"/>
      <c r="T50" s="36">
        <v>-1.6800385727104721E-2</v>
      </c>
      <c r="U50" s="36">
        <v>9.7499999999999985E-4</v>
      </c>
      <c r="V50" s="37">
        <f t="shared" si="9"/>
        <v>-1.7775385727104721E-2</v>
      </c>
      <c r="W50" s="8"/>
      <c r="Y50" s="4"/>
    </row>
    <row r="51" spans="1:25" x14ac:dyDescent="0.2">
      <c r="A51" s="4">
        <v>37711</v>
      </c>
      <c r="B51" s="5">
        <v>0.253</v>
      </c>
      <c r="C51" s="5">
        <v>26.03</v>
      </c>
      <c r="D51" s="5">
        <v>24.21</v>
      </c>
      <c r="E51" s="6">
        <v>68.08</v>
      </c>
      <c r="F51" s="6">
        <v>29.5381</v>
      </c>
      <c r="H51" s="36">
        <f t="shared" si="3"/>
        <v>-5.7597491783336438E-2</v>
      </c>
      <c r="I51" s="36">
        <f t="shared" si="3"/>
        <v>0.16775282346810361</v>
      </c>
      <c r="J51" s="36">
        <f t="shared" si="3"/>
        <v>2.129072280888173E-2</v>
      </c>
      <c r="K51" s="36">
        <f t="shared" si="3"/>
        <v>-1.9923584935234159E-2</v>
      </c>
      <c r="L51" s="36">
        <f t="shared" si="3"/>
        <v>4.3957607802338657E-2</v>
      </c>
      <c r="M51" s="9"/>
      <c r="N51" s="9">
        <f t="shared" si="4"/>
        <v>-8.9880033303907383E-2</v>
      </c>
      <c r="O51" s="9">
        <f t="shared" si="5"/>
        <v>0.13547028194753266</v>
      </c>
      <c r="P51" s="9">
        <f t="shared" si="6"/>
        <v>-1.0991818711689213E-2</v>
      </c>
      <c r="Q51" s="9">
        <f t="shared" si="7"/>
        <v>-5.2206126455805107E-2</v>
      </c>
      <c r="R51" s="9">
        <f t="shared" si="8"/>
        <v>1.1675066281767713E-2</v>
      </c>
      <c r="S51" s="9"/>
      <c r="T51" s="36">
        <v>8.0937609041174322E-3</v>
      </c>
      <c r="U51" s="36">
        <v>9.4166666666666661E-4</v>
      </c>
      <c r="V51" s="37">
        <f t="shared" si="9"/>
        <v>7.1520942374507651E-3</v>
      </c>
      <c r="W51" s="8"/>
      <c r="Y51" s="4"/>
    </row>
    <row r="52" spans="1:25" x14ac:dyDescent="0.2">
      <c r="A52" s="4">
        <v>37741</v>
      </c>
      <c r="B52" s="5">
        <v>0.254</v>
      </c>
      <c r="C52" s="5">
        <v>28.7</v>
      </c>
      <c r="D52" s="5">
        <v>25.56</v>
      </c>
      <c r="E52" s="6">
        <v>75.900000000000006</v>
      </c>
      <c r="F52" s="6">
        <v>29.1494</v>
      </c>
      <c r="H52" s="36">
        <f t="shared" si="3"/>
        <v>3.9447782910163251E-3</v>
      </c>
      <c r="I52" s="36">
        <f t="shared" si="3"/>
        <v>9.7647403759101331E-2</v>
      </c>
      <c r="J52" s="36">
        <f t="shared" si="3"/>
        <v>5.4262858559366786E-2</v>
      </c>
      <c r="K52" s="36">
        <f t="shared" si="3"/>
        <v>0.10873320013646559</v>
      </c>
      <c r="L52" s="36">
        <f t="shared" si="3"/>
        <v>-1.3246626073682318E-2</v>
      </c>
      <c r="M52" s="9"/>
      <c r="N52" s="9">
        <f t="shared" si="4"/>
        <v>-0.12723756890187785</v>
      </c>
      <c r="O52" s="9">
        <f t="shared" si="5"/>
        <v>-3.3534943433792833E-2</v>
      </c>
      <c r="P52" s="9">
        <f t="shared" si="6"/>
        <v>-7.6919488633527378E-2</v>
      </c>
      <c r="Q52" s="9">
        <f t="shared" si="7"/>
        <v>-2.2449147056428573E-2</v>
      </c>
      <c r="R52" s="9">
        <f t="shared" si="8"/>
        <v>-0.1444289732665765</v>
      </c>
      <c r="S52" s="9"/>
      <c r="T52" s="36">
        <v>7.7744669795602628E-2</v>
      </c>
      <c r="U52" s="36">
        <v>9.4166666666666661E-4</v>
      </c>
      <c r="V52" s="37">
        <f t="shared" si="9"/>
        <v>7.6803003128935968E-2</v>
      </c>
      <c r="W52" s="8"/>
      <c r="Y52" s="4"/>
    </row>
    <row r="53" spans="1:25" x14ac:dyDescent="0.2">
      <c r="A53" s="4">
        <v>37771</v>
      </c>
      <c r="B53" s="5">
        <v>0.32100000000000001</v>
      </c>
      <c r="C53" s="5">
        <v>35.909999999999997</v>
      </c>
      <c r="D53" s="5">
        <v>24.61</v>
      </c>
      <c r="E53" s="6">
        <v>81.5</v>
      </c>
      <c r="F53" s="6">
        <v>29.4054</v>
      </c>
      <c r="H53" s="36">
        <f t="shared" si="3"/>
        <v>0.23410685611147927</v>
      </c>
      <c r="I53" s="36">
        <f t="shared" si="3"/>
        <v>0.22411868547241603</v>
      </c>
      <c r="J53" s="36">
        <f t="shared" si="3"/>
        <v>-3.7875765106369481E-2</v>
      </c>
      <c r="K53" s="36">
        <f t="shared" si="3"/>
        <v>7.1186335845232734E-2</v>
      </c>
      <c r="L53" s="36">
        <f t="shared" si="3"/>
        <v>8.744001553847143E-3</v>
      </c>
      <c r="M53" s="9"/>
      <c r="N53" s="9">
        <f t="shared" si="4"/>
        <v>0.14260523455061896</v>
      </c>
      <c r="O53" s="9">
        <f t="shared" si="5"/>
        <v>0.13261706391155573</v>
      </c>
      <c r="P53" s="9">
        <f t="shared" si="6"/>
        <v>-0.12937738666722978</v>
      </c>
      <c r="Q53" s="9">
        <f t="shared" si="7"/>
        <v>-2.0315285715627573E-2</v>
      </c>
      <c r="R53" s="9">
        <f t="shared" si="8"/>
        <v>-8.2757620007013172E-2</v>
      </c>
      <c r="S53" s="9"/>
      <c r="T53" s="36">
        <v>4.9749229590170044E-2</v>
      </c>
      <c r="U53" s="36">
        <v>8.916666666666668E-4</v>
      </c>
      <c r="V53" s="37">
        <f t="shared" si="9"/>
        <v>4.8857562923503378E-2</v>
      </c>
      <c r="W53" s="8"/>
      <c r="Y53" s="4"/>
    </row>
    <row r="54" spans="1:25" x14ac:dyDescent="0.2">
      <c r="A54" s="4">
        <v>37802</v>
      </c>
      <c r="B54" s="5">
        <v>0.34100000000000003</v>
      </c>
      <c r="C54" s="5">
        <v>36.36</v>
      </c>
      <c r="D54" s="5">
        <v>25.64</v>
      </c>
      <c r="E54" s="6">
        <v>83.75</v>
      </c>
      <c r="F54" s="6">
        <v>32.372500000000002</v>
      </c>
      <c r="H54" s="36">
        <f t="shared" si="3"/>
        <v>6.044135415350093E-2</v>
      </c>
      <c r="I54" s="36">
        <f t="shared" si="3"/>
        <v>1.2453461071286778E-2</v>
      </c>
      <c r="J54" s="36">
        <f t="shared" si="3"/>
        <v>4.1000767649504805E-2</v>
      </c>
      <c r="K54" s="36">
        <f t="shared" si="3"/>
        <v>2.7233150458358852E-2</v>
      </c>
      <c r="L54" s="36">
        <f t="shared" si="3"/>
        <v>9.613096601274089E-2</v>
      </c>
      <c r="M54" s="9"/>
      <c r="N54" s="9">
        <f t="shared" si="4"/>
        <v>2.3232182820836167E-2</v>
      </c>
      <c r="O54" s="9">
        <f t="shared" si="5"/>
        <v>-2.4755710261377989E-2</v>
      </c>
      <c r="P54" s="9">
        <f t="shared" si="6"/>
        <v>3.7915963168400398E-3</v>
      </c>
      <c r="Q54" s="9">
        <f t="shared" si="7"/>
        <v>-9.9760208743059128E-3</v>
      </c>
      <c r="R54" s="9">
        <f t="shared" si="8"/>
        <v>5.8921794680076127E-2</v>
      </c>
      <c r="S54" s="9"/>
      <c r="T54" s="36">
        <v>1.1388375852817472E-2</v>
      </c>
      <c r="U54" s="36">
        <v>7.6666666666666669E-4</v>
      </c>
      <c r="V54" s="37">
        <f t="shared" si="9"/>
        <v>1.0621709186150805E-2</v>
      </c>
      <c r="W54" s="8"/>
      <c r="Y54" s="4"/>
    </row>
    <row r="55" spans="1:25" x14ac:dyDescent="0.2">
      <c r="A55" s="4">
        <v>37833</v>
      </c>
      <c r="B55" s="5">
        <v>0.377</v>
      </c>
      <c r="C55" s="5">
        <v>41.64</v>
      </c>
      <c r="D55" s="5">
        <v>26.41</v>
      </c>
      <c r="E55" s="6">
        <v>87.14</v>
      </c>
      <c r="F55" s="6">
        <v>31.6236</v>
      </c>
      <c r="H55" s="36">
        <f t="shared" si="3"/>
        <v>0.10036271016449388</v>
      </c>
      <c r="I55" s="36">
        <f t="shared" si="3"/>
        <v>0.13559197443749002</v>
      </c>
      <c r="J55" s="36">
        <f t="shared" si="3"/>
        <v>2.9589094256571559E-2</v>
      </c>
      <c r="K55" s="36">
        <f t="shared" si="3"/>
        <v>3.9679849984120261E-2</v>
      </c>
      <c r="L55" s="36">
        <f t="shared" si="3"/>
        <v>-2.3405619667768537E-2</v>
      </c>
      <c r="M55" s="9"/>
      <c r="N55" s="9">
        <f t="shared" si="4"/>
        <v>5.6745788893550038E-2</v>
      </c>
      <c r="O55" s="9">
        <f t="shared" si="5"/>
        <v>9.1975053166546167E-2</v>
      </c>
      <c r="P55" s="9">
        <f t="shared" si="6"/>
        <v>-1.4027827014372288E-2</v>
      </c>
      <c r="Q55" s="9">
        <f t="shared" si="7"/>
        <v>-3.937071286823586E-3</v>
      </c>
      <c r="R55" s="9">
        <f t="shared" si="8"/>
        <v>-6.7022540938712377E-2</v>
      </c>
      <c r="S55" s="9"/>
      <c r="T55" s="36">
        <v>1.5884413777595655E-2</v>
      </c>
      <c r="U55" s="36">
        <v>7.5000000000000012E-4</v>
      </c>
      <c r="V55" s="37">
        <f t="shared" si="9"/>
        <v>1.5134413777595654E-2</v>
      </c>
      <c r="W55" s="8"/>
      <c r="Y55" s="4"/>
    </row>
    <row r="56" spans="1:25" x14ac:dyDescent="0.2">
      <c r="A56" s="4">
        <v>37862</v>
      </c>
      <c r="B56" s="5">
        <v>0.40400000000000003</v>
      </c>
      <c r="C56" s="5">
        <v>46.36</v>
      </c>
      <c r="D56" s="5">
        <v>26.52</v>
      </c>
      <c r="E56" s="6">
        <v>88.49</v>
      </c>
      <c r="F56" s="6">
        <v>28.3626</v>
      </c>
      <c r="H56" s="36">
        <f t="shared" si="3"/>
        <v>6.916969051313937E-2</v>
      </c>
      <c r="I56" s="36">
        <f t="shared" si="3"/>
        <v>0.10737577472478275</v>
      </c>
      <c r="J56" s="36">
        <f t="shared" si="3"/>
        <v>4.1564390086208953E-3</v>
      </c>
      <c r="K56" s="36">
        <f t="shared" si="3"/>
        <v>1.5373530589962697E-2</v>
      </c>
      <c r="L56" s="36">
        <f t="shared" si="3"/>
        <v>-0.10883230141106205</v>
      </c>
      <c r="M56" s="9"/>
      <c r="N56" s="9">
        <f t="shared" si="4"/>
        <v>2.2849183577045084E-2</v>
      </c>
      <c r="O56" s="9">
        <f t="shared" si="5"/>
        <v>6.1055267788688472E-2</v>
      </c>
      <c r="P56" s="9">
        <f t="shared" si="6"/>
        <v>-4.2164067927473389E-2</v>
      </c>
      <c r="Q56" s="9">
        <f t="shared" si="7"/>
        <v>-3.094697634613159E-2</v>
      </c>
      <c r="R56" s="9">
        <f t="shared" si="8"/>
        <v>-0.15515280834715633</v>
      </c>
      <c r="S56" s="9"/>
      <c r="T56" s="36">
        <v>1.7830100351719183E-2</v>
      </c>
      <c r="U56" s="36">
        <v>7.9166666666666665E-4</v>
      </c>
      <c r="V56" s="37">
        <f t="shared" si="9"/>
        <v>1.7038433685052517E-2</v>
      </c>
      <c r="W56" s="8"/>
      <c r="Y56" s="4"/>
    </row>
    <row r="57" spans="1:25" x14ac:dyDescent="0.2">
      <c r="A57" s="4">
        <v>37894</v>
      </c>
      <c r="B57" s="5">
        <v>0.36899999999999999</v>
      </c>
      <c r="C57" s="5">
        <v>48.36</v>
      </c>
      <c r="D57" s="5">
        <v>27.8</v>
      </c>
      <c r="E57" s="6">
        <v>83.9</v>
      </c>
      <c r="F57" s="6">
        <v>28.7987</v>
      </c>
      <c r="H57" s="36">
        <f t="shared" si="3"/>
        <v>-9.0618233920622973E-2</v>
      </c>
      <c r="I57" s="36">
        <f t="shared" si="3"/>
        <v>4.2236007275040885E-2</v>
      </c>
      <c r="J57" s="36">
        <f t="shared" si="3"/>
        <v>4.7136855378929671E-2</v>
      </c>
      <c r="K57" s="36">
        <f t="shared" si="3"/>
        <v>-5.3263937806098206E-2</v>
      </c>
      <c r="L57" s="36">
        <f t="shared" si="3"/>
        <v>1.5258871352193535E-2</v>
      </c>
      <c r="M57" s="9"/>
      <c r="N57" s="9">
        <f t="shared" si="4"/>
        <v>-9.4591082523463044E-2</v>
      </c>
      <c r="O57" s="9">
        <f t="shared" si="5"/>
        <v>3.8263158672200814E-2</v>
      </c>
      <c r="P57" s="9">
        <f t="shared" si="6"/>
        <v>4.31640067760896E-2</v>
      </c>
      <c r="Q57" s="9">
        <f t="shared" si="7"/>
        <v>-5.723678640893827E-2</v>
      </c>
      <c r="R57" s="9">
        <f t="shared" si="8"/>
        <v>1.1286022749353468E-2</v>
      </c>
      <c r="S57" s="9"/>
      <c r="T57" s="36">
        <v>-1.2001879977542033E-2</v>
      </c>
      <c r="U57" s="36">
        <v>7.8333333333333326E-4</v>
      </c>
      <c r="V57" s="37">
        <f t="shared" si="9"/>
        <v>-1.2785213310875367E-2</v>
      </c>
      <c r="W57" s="8"/>
      <c r="Y57" s="4"/>
    </row>
    <row r="58" spans="1:25" x14ac:dyDescent="0.2">
      <c r="A58" s="4">
        <v>37925</v>
      </c>
      <c r="B58" s="5">
        <v>0.40799999999999997</v>
      </c>
      <c r="C58" s="5">
        <v>54.43</v>
      </c>
      <c r="D58" s="5">
        <v>26.14</v>
      </c>
      <c r="E58" s="6">
        <v>93.9</v>
      </c>
      <c r="F58" s="6">
        <v>29.955200000000001</v>
      </c>
      <c r="H58" s="36">
        <f t="shared" si="3"/>
        <v>0.10047053036363453</v>
      </c>
      <c r="I58" s="36">
        <f t="shared" si="3"/>
        <v>0.11824244669951672</v>
      </c>
      <c r="J58" s="36">
        <f t="shared" si="3"/>
        <v>-6.1569312500515547E-2</v>
      </c>
      <c r="K58" s="36">
        <f t="shared" si="3"/>
        <v>0.11260477274105665</v>
      </c>
      <c r="L58" s="36">
        <f t="shared" si="3"/>
        <v>3.9372684961067397E-2</v>
      </c>
      <c r="M58" s="9"/>
      <c r="N58" s="9">
        <f t="shared" si="4"/>
        <v>3.8923122369130814E-3</v>
      </c>
      <c r="O58" s="9">
        <f t="shared" si="5"/>
        <v>2.1664228572795277E-2</v>
      </c>
      <c r="P58" s="9">
        <f t="shared" si="6"/>
        <v>-0.15814753062723699</v>
      </c>
      <c r="Q58" s="9">
        <f t="shared" si="7"/>
        <v>1.6026554614335206E-2</v>
      </c>
      <c r="R58" s="9">
        <f t="shared" si="8"/>
        <v>-5.7205533165654049E-2</v>
      </c>
      <c r="S58" s="9"/>
      <c r="T58" s="36">
        <v>5.3199459718115301E-2</v>
      </c>
      <c r="U58" s="36">
        <v>7.6666666666666669E-4</v>
      </c>
      <c r="V58" s="37">
        <f t="shared" si="9"/>
        <v>5.2432793051448635E-2</v>
      </c>
      <c r="W58" s="8"/>
      <c r="Y58" s="4"/>
    </row>
    <row r="59" spans="1:25" x14ac:dyDescent="0.2">
      <c r="A59" s="4">
        <v>37953</v>
      </c>
      <c r="B59" s="5">
        <v>0.374</v>
      </c>
      <c r="C59" s="5">
        <v>54</v>
      </c>
      <c r="D59" s="5">
        <v>25.71</v>
      </c>
      <c r="E59" s="6">
        <v>96.08</v>
      </c>
      <c r="F59" s="6">
        <v>31.822600000000001</v>
      </c>
      <c r="H59" s="36">
        <f t="shared" si="3"/>
        <v>-8.7011376989629685E-2</v>
      </c>
      <c r="I59" s="36">
        <f t="shared" si="3"/>
        <v>-7.9314258818342538E-3</v>
      </c>
      <c r="J59" s="36">
        <f t="shared" si="3"/>
        <v>-1.6586686918277711E-2</v>
      </c>
      <c r="K59" s="36">
        <f t="shared" si="3"/>
        <v>2.2950791557510831E-2</v>
      </c>
      <c r="L59" s="36">
        <f t="shared" si="3"/>
        <v>6.047379699289674E-2</v>
      </c>
      <c r="M59" s="9"/>
      <c r="N59" s="9">
        <f t="shared" si="4"/>
        <v>-0.11879412565367145</v>
      </c>
      <c r="O59" s="9">
        <f t="shared" si="5"/>
        <v>-3.9714174545876023E-2</v>
      </c>
      <c r="P59" s="9">
        <f t="shared" si="6"/>
        <v>-4.836943558231948E-2</v>
      </c>
      <c r="Q59" s="9">
        <f t="shared" si="7"/>
        <v>-8.83195710653094E-3</v>
      </c>
      <c r="R59" s="9">
        <f t="shared" si="8"/>
        <v>2.8691048328854968E-2</v>
      </c>
      <c r="S59" s="9"/>
      <c r="T59" s="36">
        <v>7.5751114759267917E-3</v>
      </c>
      <c r="U59" s="36">
        <v>7.7500000000000008E-4</v>
      </c>
      <c r="V59" s="37">
        <f t="shared" si="9"/>
        <v>6.8001114759267921E-3</v>
      </c>
      <c r="W59" s="8"/>
      <c r="Y59" s="4"/>
    </row>
    <row r="60" spans="1:25" x14ac:dyDescent="0.2">
      <c r="A60" s="4">
        <v>37986</v>
      </c>
      <c r="B60" s="5">
        <v>0.38200000000000001</v>
      </c>
      <c r="C60" s="5">
        <v>52.72</v>
      </c>
      <c r="D60" s="5">
        <v>27.37</v>
      </c>
      <c r="E60" s="6">
        <v>98.73</v>
      </c>
      <c r="F60" s="6">
        <v>33.491</v>
      </c>
      <c r="H60" s="36">
        <f t="shared" si="3"/>
        <v>2.1164811192043331E-2</v>
      </c>
      <c r="I60" s="36">
        <f t="shared" si="3"/>
        <v>-2.3989156370022573E-2</v>
      </c>
      <c r="J60" s="36">
        <f t="shared" si="3"/>
        <v>6.2567501774789661E-2</v>
      </c>
      <c r="K60" s="36">
        <f t="shared" si="3"/>
        <v>2.7207673851630268E-2</v>
      </c>
      <c r="L60" s="36">
        <f t="shared" si="3"/>
        <v>5.1100016831737094E-2</v>
      </c>
      <c r="M60" s="9"/>
      <c r="N60" s="9">
        <f t="shared" si="4"/>
        <v>-6.8794844861100324E-2</v>
      </c>
      <c r="O60" s="9">
        <f t="shared" si="5"/>
        <v>-0.11394881242316623</v>
      </c>
      <c r="P60" s="9">
        <f t="shared" si="6"/>
        <v>-2.7392154278353995E-2</v>
      </c>
      <c r="Q60" s="9">
        <f t="shared" si="7"/>
        <v>-6.2751982201513387E-2</v>
      </c>
      <c r="R60" s="9">
        <f t="shared" si="8"/>
        <v>-3.8859639221406561E-2</v>
      </c>
      <c r="S60" s="9"/>
      <c r="T60" s="36">
        <v>4.8521622477395498E-2</v>
      </c>
      <c r="U60" s="36">
        <v>7.5000000000000012E-4</v>
      </c>
      <c r="V60" s="37">
        <f t="shared" si="9"/>
        <v>4.7771622477395498E-2</v>
      </c>
      <c r="W60" s="8"/>
      <c r="Y60" s="4"/>
    </row>
    <row r="61" spans="1:25" x14ac:dyDescent="0.2">
      <c r="A61" s="4">
        <v>38016</v>
      </c>
      <c r="B61" s="5">
        <v>0.40200000000000002</v>
      </c>
      <c r="C61" s="5">
        <v>50.4</v>
      </c>
      <c r="D61" s="5">
        <v>27.65</v>
      </c>
      <c r="E61" s="6">
        <v>99.55</v>
      </c>
      <c r="F61" s="6">
        <v>34.723399999999998</v>
      </c>
      <c r="H61" s="36">
        <f t="shared" si="3"/>
        <v>5.1031480012445826E-2</v>
      </c>
      <c r="I61" s="36">
        <f t="shared" si="3"/>
        <v>-4.5003715116928793E-2</v>
      </c>
      <c r="J61" s="36">
        <f t="shared" si="3"/>
        <v>1.0178204915756052E-2</v>
      </c>
      <c r="K61" s="36">
        <f t="shared" si="3"/>
        <v>8.2711788868469142E-3</v>
      </c>
      <c r="L61" s="36">
        <f t="shared" si="3"/>
        <v>3.6137065245044307E-2</v>
      </c>
      <c r="M61" s="9"/>
      <c r="N61" s="9">
        <f t="shared" si="4"/>
        <v>4.6460553546255265E-3</v>
      </c>
      <c r="O61" s="9">
        <f t="shared" si="5"/>
        <v>-9.1389139774749106E-2</v>
      </c>
      <c r="P61" s="9">
        <f t="shared" si="6"/>
        <v>-3.6207219742064249E-2</v>
      </c>
      <c r="Q61" s="9">
        <f t="shared" si="7"/>
        <v>-3.8114245770973387E-2</v>
      </c>
      <c r="R61" s="9">
        <f t="shared" si="8"/>
        <v>-1.0248359412775992E-2</v>
      </c>
      <c r="S61" s="9"/>
      <c r="T61" s="36">
        <v>1.7817485797008755E-2</v>
      </c>
      <c r="U61" s="36">
        <v>7.3333333333333334E-4</v>
      </c>
      <c r="V61" s="37">
        <f t="shared" si="9"/>
        <v>1.7084152463675423E-2</v>
      </c>
      <c r="W61" s="8"/>
      <c r="Y61" s="4"/>
    </row>
    <row r="62" spans="1:25" x14ac:dyDescent="0.2">
      <c r="A62" s="4">
        <v>38044</v>
      </c>
      <c r="B62" s="5">
        <v>0.42699999999999999</v>
      </c>
      <c r="C62" s="5">
        <v>43.03</v>
      </c>
      <c r="D62" s="5">
        <v>26.53</v>
      </c>
      <c r="E62" s="6">
        <v>105.87</v>
      </c>
      <c r="F62" s="6">
        <v>34.7423</v>
      </c>
      <c r="H62" s="36">
        <f t="shared" si="3"/>
        <v>6.0331924609603488E-2</v>
      </c>
      <c r="I62" s="36">
        <f t="shared" si="3"/>
        <v>-0.15809362822681458</v>
      </c>
      <c r="J62" s="36">
        <f t="shared" si="3"/>
        <v>-4.1349559818695397E-2</v>
      </c>
      <c r="K62" s="36">
        <f t="shared" si="3"/>
        <v>6.1551895845083117E-2</v>
      </c>
      <c r="L62" s="36">
        <f t="shared" si="3"/>
        <v>5.4415345894056623E-4</v>
      </c>
      <c r="M62" s="9"/>
      <c r="N62" s="9">
        <f t="shared" si="4"/>
        <v>2.1793071770630668E-2</v>
      </c>
      <c r="O62" s="9">
        <f t="shared" si="5"/>
        <v>-0.1966324810657874</v>
      </c>
      <c r="P62" s="9">
        <f t="shared" si="6"/>
        <v>-7.9888412657668217E-2</v>
      </c>
      <c r="Q62" s="9">
        <f t="shared" si="7"/>
        <v>2.3013043006110297E-2</v>
      </c>
      <c r="R62" s="9">
        <f t="shared" si="8"/>
        <v>-3.7994699380032255E-2</v>
      </c>
      <c r="S62" s="9"/>
      <c r="T62" s="36">
        <v>1.2333147077216073E-2</v>
      </c>
      <c r="U62" s="36">
        <v>7.7500000000000008E-4</v>
      </c>
      <c r="V62" s="37">
        <f t="shared" si="9"/>
        <v>1.1558147077216073E-2</v>
      </c>
      <c r="W62" s="8"/>
      <c r="Y62" s="4"/>
    </row>
    <row r="63" spans="1:25" x14ac:dyDescent="0.2">
      <c r="A63" s="4">
        <v>38077</v>
      </c>
      <c r="B63" s="5">
        <v>0.48299999999999998</v>
      </c>
      <c r="C63" s="5">
        <v>43.28</v>
      </c>
      <c r="D63" s="5">
        <v>24.93</v>
      </c>
      <c r="E63" s="6">
        <v>104.35</v>
      </c>
      <c r="F63" s="6">
        <v>33.2256</v>
      </c>
      <c r="H63" s="36">
        <f t="shared" si="3"/>
        <v>0.12323264042394806</v>
      </c>
      <c r="I63" s="36">
        <f t="shared" si="3"/>
        <v>5.7930876877177228E-3</v>
      </c>
      <c r="J63" s="36">
        <f t="shared" si="3"/>
        <v>-6.2204270614181816E-2</v>
      </c>
      <c r="K63" s="36">
        <f t="shared" si="3"/>
        <v>-1.4461292832078709E-2</v>
      </c>
      <c r="L63" s="36">
        <f t="shared" si="3"/>
        <v>-4.4637301596909346E-2</v>
      </c>
      <c r="M63" s="9"/>
      <c r="N63" s="9">
        <f t="shared" si="4"/>
        <v>0.12612011091756811</v>
      </c>
      <c r="O63" s="9">
        <f t="shared" si="5"/>
        <v>8.6805581813377726E-3</v>
      </c>
      <c r="P63" s="9">
        <f t="shared" si="6"/>
        <v>-5.9316800120561772E-2</v>
      </c>
      <c r="Q63" s="9">
        <f t="shared" si="7"/>
        <v>-1.1573822338458661E-2</v>
      </c>
      <c r="R63" s="9">
        <f t="shared" si="8"/>
        <v>-4.1749831103289295E-2</v>
      </c>
      <c r="S63" s="9"/>
      <c r="T63" s="36">
        <v>-1.6833309696799591E-2</v>
      </c>
      <c r="U63" s="36">
        <v>7.8333333333333326E-4</v>
      </c>
      <c r="V63" s="37">
        <f t="shared" si="9"/>
        <v>-1.7616643030132925E-2</v>
      </c>
      <c r="W63" s="8"/>
      <c r="Y63" s="4"/>
    </row>
    <row r="64" spans="1:25" x14ac:dyDescent="0.2">
      <c r="A64" s="4">
        <v>38107</v>
      </c>
      <c r="B64" s="5">
        <v>0.46</v>
      </c>
      <c r="C64" s="5">
        <v>43.58</v>
      </c>
      <c r="D64" s="5">
        <v>26.13</v>
      </c>
      <c r="E64" s="6">
        <v>96.75</v>
      </c>
      <c r="F64" s="6">
        <v>33.898699999999998</v>
      </c>
      <c r="H64" s="36">
        <f t="shared" si="3"/>
        <v>-4.8790164169431945E-2</v>
      </c>
      <c r="I64" s="36">
        <f t="shared" si="3"/>
        <v>6.9076949782476563E-3</v>
      </c>
      <c r="J64" s="36">
        <f t="shared" si="3"/>
        <v>4.7012181997054481E-2</v>
      </c>
      <c r="K64" s="36">
        <f t="shared" si="3"/>
        <v>-7.5620301613318452E-2</v>
      </c>
      <c r="L64" s="36">
        <f t="shared" si="3"/>
        <v>2.0056002441504364E-2</v>
      </c>
      <c r="M64" s="9"/>
      <c r="N64" s="9">
        <f t="shared" si="4"/>
        <v>-4.6301166357184557E-2</v>
      </c>
      <c r="O64" s="9">
        <f t="shared" si="5"/>
        <v>9.3966927904950356E-3</v>
      </c>
      <c r="P64" s="9">
        <f t="shared" si="6"/>
        <v>4.9501179809301861E-2</v>
      </c>
      <c r="Q64" s="9">
        <f t="shared" si="7"/>
        <v>-7.3131303801071079E-2</v>
      </c>
      <c r="R64" s="9">
        <f t="shared" si="8"/>
        <v>2.2545000253751744E-2</v>
      </c>
      <c r="S64" s="9"/>
      <c r="T64" s="36">
        <v>-1.6552682407015133E-2</v>
      </c>
      <c r="U64" s="36">
        <v>7.8333333333333326E-4</v>
      </c>
      <c r="V64" s="37">
        <f t="shared" si="9"/>
        <v>-1.7336015740348466E-2</v>
      </c>
      <c r="W64" s="8"/>
      <c r="Y64" s="4"/>
    </row>
    <row r="65" spans="1:25" x14ac:dyDescent="0.2">
      <c r="A65" s="4">
        <v>38138</v>
      </c>
      <c r="B65" s="5">
        <v>0.502</v>
      </c>
      <c r="C65" s="5">
        <v>48.51</v>
      </c>
      <c r="D65" s="5">
        <v>26.23</v>
      </c>
      <c r="E65" s="6">
        <v>93.91</v>
      </c>
      <c r="F65" s="6">
        <v>33.500500000000002</v>
      </c>
      <c r="H65" s="36">
        <f t="shared" si="3"/>
        <v>8.7373630208588432E-2</v>
      </c>
      <c r="I65" s="36">
        <f t="shared" si="3"/>
        <v>0.1071716327406514</v>
      </c>
      <c r="J65" s="36">
        <f t="shared" si="3"/>
        <v>3.8197143462611848E-3</v>
      </c>
      <c r="K65" s="36">
        <f t="shared" si="3"/>
        <v>-2.9793455093369038E-2</v>
      </c>
      <c r="L65" s="36">
        <f t="shared" si="3"/>
        <v>-1.1816301475729252E-2</v>
      </c>
      <c r="M65" s="9"/>
      <c r="N65" s="9">
        <f t="shared" si="4"/>
        <v>4.9014080822725063E-2</v>
      </c>
      <c r="O65" s="9">
        <f t="shared" si="5"/>
        <v>6.8812083354788028E-2</v>
      </c>
      <c r="P65" s="9">
        <f t="shared" si="6"/>
        <v>-3.4539835039602187E-2</v>
      </c>
      <c r="Q65" s="9">
        <f t="shared" si="7"/>
        <v>-6.8153004479232407E-2</v>
      </c>
      <c r="R65" s="9">
        <f t="shared" si="8"/>
        <v>-5.0175850861592618E-2</v>
      </c>
      <c r="S65" s="9"/>
      <c r="T65" s="36">
        <v>1.2281871313663689E-2</v>
      </c>
      <c r="U65" s="36">
        <v>8.5000000000000006E-4</v>
      </c>
      <c r="V65" s="37">
        <f t="shared" si="9"/>
        <v>1.1431871313663688E-2</v>
      </c>
      <c r="W65" s="8"/>
      <c r="Y65" s="4"/>
    </row>
    <row r="66" spans="1:25" x14ac:dyDescent="0.2">
      <c r="A66" s="4">
        <v>38168</v>
      </c>
      <c r="B66" s="5">
        <v>0.57999999999999996</v>
      </c>
      <c r="C66" s="5">
        <v>54.41</v>
      </c>
      <c r="D66" s="5">
        <v>28.56</v>
      </c>
      <c r="E66" s="6">
        <v>94.16</v>
      </c>
      <c r="F66" s="6">
        <v>32.495699999999999</v>
      </c>
      <c r="H66" s="36">
        <f t="shared" si="3"/>
        <v>0.1444279838487357</v>
      </c>
      <c r="I66" s="36">
        <f t="shared" si="3"/>
        <v>0.11477799824070871</v>
      </c>
      <c r="J66" s="36">
        <f t="shared" si="3"/>
        <v>8.510334359260123E-2</v>
      </c>
      <c r="K66" s="36">
        <f t="shared" si="3"/>
        <v>2.6585861354989867E-3</v>
      </c>
      <c r="L66" s="36">
        <f t="shared" si="3"/>
        <v>-3.0452591202823662E-2</v>
      </c>
      <c r="M66" s="9"/>
      <c r="N66" s="9">
        <f t="shared" si="4"/>
        <v>9.8729880184286883E-2</v>
      </c>
      <c r="O66" s="9">
        <f t="shared" si="5"/>
        <v>6.907989457625989E-2</v>
      </c>
      <c r="P66" s="9">
        <f t="shared" si="6"/>
        <v>3.9405239928152411E-2</v>
      </c>
      <c r="Q66" s="9">
        <f t="shared" si="7"/>
        <v>-4.3039517528949828E-2</v>
      </c>
      <c r="R66" s="9">
        <f t="shared" si="8"/>
        <v>-7.6150694867272481E-2</v>
      </c>
      <c r="S66" s="9"/>
      <c r="T66" s="36">
        <v>1.7658434978474954E-2</v>
      </c>
      <c r="U66" s="36">
        <v>1.0583333333333332E-3</v>
      </c>
      <c r="V66" s="37">
        <f t="shared" si="9"/>
        <v>1.660010164514162E-2</v>
      </c>
      <c r="W66" s="8"/>
      <c r="Y66" s="4"/>
    </row>
    <row r="67" spans="1:25" x14ac:dyDescent="0.2">
      <c r="A67" s="4">
        <v>38198</v>
      </c>
      <c r="B67" s="5">
        <v>0.57799999999999996</v>
      </c>
      <c r="C67" s="5">
        <v>38.89</v>
      </c>
      <c r="D67" s="5">
        <v>28.49</v>
      </c>
      <c r="E67" s="6">
        <v>88.19</v>
      </c>
      <c r="F67" s="6">
        <v>30.296399999999998</v>
      </c>
      <c r="H67" s="36">
        <f t="shared" si="3"/>
        <v>-3.4542348680875576E-3</v>
      </c>
      <c r="I67" s="36">
        <f t="shared" si="3"/>
        <v>-0.33581081233017801</v>
      </c>
      <c r="J67" s="36">
        <f t="shared" si="3"/>
        <v>-2.4539889615667028E-3</v>
      </c>
      <c r="K67" s="36">
        <f t="shared" si="3"/>
        <v>-6.5501885051931871E-2</v>
      </c>
      <c r="L67" s="36">
        <f t="shared" si="3"/>
        <v>-7.0078879314504641E-2</v>
      </c>
      <c r="M67" s="9"/>
      <c r="N67" s="9">
        <f t="shared" si="4"/>
        <v>2.5663097804741648E-2</v>
      </c>
      <c r="O67" s="9">
        <f t="shared" si="5"/>
        <v>-0.30669347965734883</v>
      </c>
      <c r="P67" s="9">
        <f t="shared" si="6"/>
        <v>2.6663343711262503E-2</v>
      </c>
      <c r="Q67" s="9">
        <f t="shared" si="7"/>
        <v>-3.6384552379102666E-2</v>
      </c>
      <c r="R67" s="9">
        <f t="shared" si="8"/>
        <v>-4.0961546641675436E-2</v>
      </c>
      <c r="S67" s="9"/>
      <c r="T67" s="36">
        <v>-3.4980881290452091E-2</v>
      </c>
      <c r="U67" s="36">
        <v>1.1083333333333333E-3</v>
      </c>
      <c r="V67" s="37">
        <f t="shared" si="9"/>
        <v>-3.6089214623785427E-2</v>
      </c>
      <c r="W67" s="8"/>
      <c r="Y67" s="4"/>
    </row>
    <row r="68" spans="1:25" x14ac:dyDescent="0.2">
      <c r="A68" s="4">
        <v>38230</v>
      </c>
      <c r="B68" s="5">
        <v>0.61399999999999999</v>
      </c>
      <c r="C68" s="5">
        <v>38.11</v>
      </c>
      <c r="D68" s="5">
        <v>27.3</v>
      </c>
      <c r="E68" s="6">
        <v>89.65</v>
      </c>
      <c r="F68" s="6">
        <v>30.9695</v>
      </c>
      <c r="H68" s="36">
        <f t="shared" si="3"/>
        <v>6.0421059474765053E-2</v>
      </c>
      <c r="I68" s="36">
        <f t="shared" si="3"/>
        <v>-2.0260433281887088E-2</v>
      </c>
      <c r="J68" s="36">
        <f t="shared" si="3"/>
        <v>-4.2666446318902831E-2</v>
      </c>
      <c r="K68" s="36">
        <f t="shared" si="3"/>
        <v>1.6419622151052551E-2</v>
      </c>
      <c r="L68" s="36">
        <f t="shared" si="3"/>
        <v>2.1973955623221689E-2</v>
      </c>
      <c r="M68" s="9"/>
      <c r="N68" s="9">
        <f t="shared" si="4"/>
        <v>3.726546234831217E-2</v>
      </c>
      <c r="O68" s="9">
        <f t="shared" si="5"/>
        <v>-4.3416030408339974E-2</v>
      </c>
      <c r="P68" s="9">
        <f t="shared" si="6"/>
        <v>-6.5822043445355721E-2</v>
      </c>
      <c r="Q68" s="9">
        <f t="shared" si="7"/>
        <v>-6.735974975400333E-3</v>
      </c>
      <c r="R68" s="9">
        <f t="shared" si="8"/>
        <v>-1.1816415032311943E-3</v>
      </c>
      <c r="S68" s="9"/>
      <c r="T68" s="36">
        <v>1.9577104672886449E-3</v>
      </c>
      <c r="U68" s="36">
        <v>1.2333333333333335E-3</v>
      </c>
      <c r="V68" s="37">
        <f t="shared" si="9"/>
        <v>7.2437713395531148E-4</v>
      </c>
      <c r="W68" s="8"/>
      <c r="Y68" s="4"/>
    </row>
    <row r="69" spans="1:25" x14ac:dyDescent="0.2">
      <c r="A69" s="4">
        <v>38260</v>
      </c>
      <c r="B69" s="5">
        <v>0.69199999999999995</v>
      </c>
      <c r="C69" s="5">
        <v>40.909999999999997</v>
      </c>
      <c r="D69" s="5">
        <v>27.65</v>
      </c>
      <c r="E69" s="6">
        <v>93.24</v>
      </c>
      <c r="F69" s="6">
        <v>29.007200000000001</v>
      </c>
      <c r="H69" s="36">
        <f t="shared" si="3"/>
        <v>0.11959102747052695</v>
      </c>
      <c r="I69" s="36">
        <f t="shared" si="3"/>
        <v>7.0897817055538243E-2</v>
      </c>
      <c r="J69" s="36">
        <f t="shared" si="3"/>
        <v>1.2739025777429712E-2</v>
      </c>
      <c r="K69" s="36">
        <f t="shared" si="3"/>
        <v>3.9263614116414276E-2</v>
      </c>
      <c r="L69" s="36">
        <f t="shared" si="3"/>
        <v>-6.5458774165474715E-2</v>
      </c>
      <c r="M69" s="9"/>
      <c r="N69" s="9">
        <f t="shared" si="4"/>
        <v>8.6094999122318772E-2</v>
      </c>
      <c r="O69" s="9">
        <f t="shared" si="5"/>
        <v>3.7401788707330068E-2</v>
      </c>
      <c r="P69" s="9">
        <f t="shared" si="6"/>
        <v>-2.0757002570778463E-2</v>
      </c>
      <c r="Q69" s="9">
        <f t="shared" si="7"/>
        <v>5.7675857682060998E-3</v>
      </c>
      <c r="R69" s="9">
        <f t="shared" si="8"/>
        <v>-9.8954802513682896E-2</v>
      </c>
      <c r="S69" s="9"/>
      <c r="T69" s="36">
        <v>9.3817011792764454E-3</v>
      </c>
      <c r="U69" s="36">
        <v>1.3750000000000001E-3</v>
      </c>
      <c r="V69" s="37">
        <f t="shared" si="9"/>
        <v>8.0067011792764459E-3</v>
      </c>
      <c r="W69" s="8"/>
      <c r="Y69" s="4"/>
    </row>
    <row r="70" spans="1:25" x14ac:dyDescent="0.2">
      <c r="A70" s="4">
        <v>38289</v>
      </c>
      <c r="B70" s="5">
        <v>0.93600000000000005</v>
      </c>
      <c r="C70" s="5">
        <v>34.14</v>
      </c>
      <c r="D70" s="5">
        <v>27.97</v>
      </c>
      <c r="E70" s="6">
        <v>98.38</v>
      </c>
      <c r="F70" s="6">
        <v>27.443100000000001</v>
      </c>
      <c r="H70" s="36">
        <f t="shared" ref="H70:L120" si="10">LN(B70/B69)</f>
        <v>0.30202952085992257</v>
      </c>
      <c r="I70" s="36">
        <f t="shared" si="10"/>
        <v>-0.18090481457501256</v>
      </c>
      <c r="J70" s="36">
        <f t="shared" si="10"/>
        <v>1.150677924552455E-2</v>
      </c>
      <c r="K70" s="36">
        <f t="shared" si="10"/>
        <v>5.3660717199637414E-2</v>
      </c>
      <c r="L70" s="36">
        <f t="shared" si="10"/>
        <v>-5.5429304795628853E-2</v>
      </c>
      <c r="M70" s="9"/>
      <c r="N70" s="9">
        <f t="shared" si="4"/>
        <v>0.2626552435987517</v>
      </c>
      <c r="O70" s="9">
        <f t="shared" si="5"/>
        <v>-0.22027909183618341</v>
      </c>
      <c r="P70" s="9">
        <f t="shared" si="6"/>
        <v>-2.7867498015646301E-2</v>
      </c>
      <c r="Q70" s="9">
        <f t="shared" si="7"/>
        <v>1.4286439938466563E-2</v>
      </c>
      <c r="R70" s="9">
        <f t="shared" si="8"/>
        <v>-9.4803582056799701E-2</v>
      </c>
      <c r="S70" s="9"/>
      <c r="T70" s="36">
        <v>1.3613167481492969E-2</v>
      </c>
      <c r="U70" s="36">
        <v>1.4666666666666667E-3</v>
      </c>
      <c r="V70" s="37">
        <f t="shared" si="9"/>
        <v>1.2146500814826303E-2</v>
      </c>
      <c r="W70" s="8"/>
      <c r="Y70" s="4"/>
    </row>
    <row r="71" spans="1:25" x14ac:dyDescent="0.2">
      <c r="A71" s="4">
        <v>38321</v>
      </c>
      <c r="B71" s="5">
        <v>1.202</v>
      </c>
      <c r="C71" s="5">
        <v>39.630000000000003</v>
      </c>
      <c r="D71" s="5">
        <v>26.81</v>
      </c>
      <c r="E71" s="6">
        <v>104.76</v>
      </c>
      <c r="F71" s="6">
        <v>26.3245</v>
      </c>
      <c r="H71" s="36">
        <f t="shared" si="10"/>
        <v>0.25012663861756074</v>
      </c>
      <c r="I71" s="36">
        <f t="shared" si="10"/>
        <v>0.1491166898360492</v>
      </c>
      <c r="J71" s="36">
        <f t="shared" si="10"/>
        <v>-4.2357554966000424E-2</v>
      </c>
      <c r="K71" s="36">
        <f t="shared" si="10"/>
        <v>6.2834488272317413E-2</v>
      </c>
      <c r="L71" s="36">
        <f t="shared" si="10"/>
        <v>-4.1614705750226168E-2</v>
      </c>
      <c r="M71" s="9"/>
      <c r="N71" s="9">
        <f t="shared" ref="N71:N134" si="11">H71-$Z$5-$Z$7*V71</f>
        <v>0.17597160634001557</v>
      </c>
      <c r="O71" s="9">
        <f t="shared" ref="O71:O134" si="12">I71-$Z$5-$Z$7*V71</f>
        <v>7.496165755850405E-2</v>
      </c>
      <c r="P71" s="9">
        <f t="shared" ref="P71:P134" si="13">J71-$Z$5-$Z$7*V71</f>
        <v>-0.11651258724354557</v>
      </c>
      <c r="Q71" s="9">
        <f t="shared" ref="Q71:Q134" si="14">K71-$Z$5-$Z$7*V71</f>
        <v>-1.1320544005227737E-2</v>
      </c>
      <c r="R71" s="9">
        <f t="shared" ref="R71:R134" si="15">L71-$Z$5-$Z$7*V71</f>
        <v>-0.11576973802777131</v>
      </c>
      <c r="S71" s="9"/>
      <c r="T71" s="36">
        <v>3.8366101004930465E-2</v>
      </c>
      <c r="U71" s="36">
        <v>1.725E-3</v>
      </c>
      <c r="V71" s="37">
        <f t="shared" ref="V71:V134" si="16">T71-$U71</f>
        <v>3.6641101004930468E-2</v>
      </c>
      <c r="W71" s="8"/>
      <c r="Y71" s="4"/>
    </row>
    <row r="72" spans="1:25" x14ac:dyDescent="0.2">
      <c r="A72" s="4">
        <v>38352</v>
      </c>
      <c r="B72" s="5">
        <v>1.1499999999999999</v>
      </c>
      <c r="C72" s="5">
        <v>44.26</v>
      </c>
      <c r="D72" s="5">
        <v>26.72</v>
      </c>
      <c r="E72" s="6">
        <v>104.04</v>
      </c>
      <c r="F72" s="6">
        <v>25.490300000000001</v>
      </c>
      <c r="H72" s="36">
        <f t="shared" si="10"/>
        <v>-4.4224893737857214E-2</v>
      </c>
      <c r="I72" s="36">
        <f t="shared" si="10"/>
        <v>0.1104949274205599</v>
      </c>
      <c r="J72" s="36">
        <f t="shared" si="10"/>
        <v>-3.3626035794229671E-3</v>
      </c>
      <c r="K72" s="36">
        <f t="shared" si="10"/>
        <v>-6.8965790590603286E-3</v>
      </c>
      <c r="L72" s="36">
        <f t="shared" si="10"/>
        <v>-3.2202076847267808E-2</v>
      </c>
      <c r="M72" s="9"/>
      <c r="N72" s="9">
        <f t="shared" si="11"/>
        <v>-0.10911028516408838</v>
      </c>
      <c r="O72" s="9">
        <f t="shared" si="12"/>
        <v>4.560953599432873E-2</v>
      </c>
      <c r="P72" s="9">
        <f t="shared" si="13"/>
        <v>-6.8247995005654136E-2</v>
      </c>
      <c r="Q72" s="9">
        <f t="shared" si="14"/>
        <v>-7.1781970485291502E-2</v>
      </c>
      <c r="R72" s="9">
        <f t="shared" si="15"/>
        <v>-9.7087468273498984E-2</v>
      </c>
      <c r="S72" s="9"/>
      <c r="T72" s="36">
        <v>3.1937888881533552E-2</v>
      </c>
      <c r="U72" s="36">
        <v>1.825E-3</v>
      </c>
      <c r="V72" s="37">
        <f t="shared" si="16"/>
        <v>3.0112888881533552E-2</v>
      </c>
      <c r="W72" s="8"/>
      <c r="Y72" s="4"/>
    </row>
    <row r="73" spans="1:25" x14ac:dyDescent="0.2">
      <c r="A73" s="4">
        <v>38383</v>
      </c>
      <c r="B73" s="5">
        <v>1.3720000000000001</v>
      </c>
      <c r="C73" s="5">
        <v>43.21</v>
      </c>
      <c r="D73" s="5">
        <v>26.28</v>
      </c>
      <c r="E73" s="6">
        <v>107.85</v>
      </c>
      <c r="F73" s="6">
        <v>22.9024</v>
      </c>
      <c r="H73" s="36">
        <f t="shared" si="10"/>
        <v>0.17650758692853485</v>
      </c>
      <c r="I73" s="36">
        <f t="shared" si="10"/>
        <v>-2.4009384679061763E-2</v>
      </c>
      <c r="J73" s="36">
        <f t="shared" si="10"/>
        <v>-1.6604155052035149E-2</v>
      </c>
      <c r="K73" s="36">
        <f t="shared" si="10"/>
        <v>3.5965932254714582E-2</v>
      </c>
      <c r="L73" s="36">
        <f t="shared" si="10"/>
        <v>-0.10705627907792732</v>
      </c>
      <c r="M73" s="9"/>
      <c r="N73" s="9">
        <f t="shared" si="11"/>
        <v>0.19395208282510806</v>
      </c>
      <c r="O73" s="9">
        <f t="shared" si="12"/>
        <v>-6.5648887824885371E-3</v>
      </c>
      <c r="P73" s="9">
        <f t="shared" si="13"/>
        <v>8.4034084453807334E-4</v>
      </c>
      <c r="Q73" s="9">
        <f t="shared" si="14"/>
        <v>5.3410428151287805E-2</v>
      </c>
      <c r="R73" s="9">
        <f t="shared" si="15"/>
        <v>-8.9611783181354085E-2</v>
      </c>
      <c r="S73" s="9"/>
      <c r="T73" s="36">
        <v>-2.5926867589940793E-2</v>
      </c>
      <c r="U73" s="36">
        <v>1.9416666666666668E-3</v>
      </c>
      <c r="V73" s="37">
        <f t="shared" si="16"/>
        <v>-2.7868534256607461E-2</v>
      </c>
      <c r="W73" s="8"/>
      <c r="Y73" s="4"/>
    </row>
    <row r="74" spans="1:25" x14ac:dyDescent="0.2">
      <c r="A74" s="4">
        <v>38411</v>
      </c>
      <c r="B74" s="5">
        <v>1.5980000000000001</v>
      </c>
      <c r="C74" s="5">
        <v>35.229999999999997</v>
      </c>
      <c r="D74" s="5">
        <v>25.16</v>
      </c>
      <c r="E74" s="6">
        <v>108.8</v>
      </c>
      <c r="F74" s="6">
        <v>24.921600000000002</v>
      </c>
      <c r="H74" s="36">
        <f t="shared" si="10"/>
        <v>0.15248331804038945</v>
      </c>
      <c r="I74" s="36">
        <f t="shared" si="10"/>
        <v>-0.20417395759069559</v>
      </c>
      <c r="J74" s="36">
        <f t="shared" si="10"/>
        <v>-4.3552761784169988E-2</v>
      </c>
      <c r="K74" s="36">
        <f t="shared" si="10"/>
        <v>8.7699615866769567E-3</v>
      </c>
      <c r="L74" s="36">
        <f t="shared" si="10"/>
        <v>8.4493188753492959E-2</v>
      </c>
      <c r="M74" s="9"/>
      <c r="N74" s="9">
        <f t="shared" si="11"/>
        <v>0.10664347774294591</v>
      </c>
      <c r="O74" s="9">
        <f t="shared" si="12"/>
        <v>-0.25001379788813916</v>
      </c>
      <c r="P74" s="9">
        <f t="shared" si="13"/>
        <v>-8.9392602081613523E-2</v>
      </c>
      <c r="Q74" s="9">
        <f t="shared" si="14"/>
        <v>-3.7069878710766585E-2</v>
      </c>
      <c r="R74" s="9">
        <f t="shared" si="15"/>
        <v>3.8653348456049424E-2</v>
      </c>
      <c r="S74" s="9"/>
      <c r="T74" s="36">
        <v>1.8816587368521192E-2</v>
      </c>
      <c r="U74" s="36">
        <v>2.1166666666666664E-3</v>
      </c>
      <c r="V74" s="37">
        <f t="shared" si="16"/>
        <v>1.6699920701854526E-2</v>
      </c>
      <c r="W74" s="8"/>
      <c r="Y74" s="4"/>
    </row>
    <row r="75" spans="1:25" x14ac:dyDescent="0.2">
      <c r="A75" s="4">
        <v>38442</v>
      </c>
      <c r="B75" s="5">
        <v>1.4910000000000001</v>
      </c>
      <c r="C75" s="5">
        <v>34.299999999999997</v>
      </c>
      <c r="D75" s="5">
        <v>24.17</v>
      </c>
      <c r="E75" s="6">
        <v>109.99</v>
      </c>
      <c r="F75" s="6">
        <v>24.9026</v>
      </c>
      <c r="H75" s="36">
        <f t="shared" si="10"/>
        <v>-6.9305811561481551E-2</v>
      </c>
      <c r="I75" s="36">
        <f t="shared" si="10"/>
        <v>-2.6752638181252019E-2</v>
      </c>
      <c r="J75" s="36">
        <f t="shared" si="10"/>
        <v>-4.0143237116848071E-2</v>
      </c>
      <c r="K75" s="36">
        <f t="shared" si="10"/>
        <v>1.0878118147183069E-2</v>
      </c>
      <c r="L75" s="36">
        <f t="shared" si="10"/>
        <v>-7.6268162543501701E-4</v>
      </c>
      <c r="M75" s="9"/>
      <c r="N75" s="9">
        <f t="shared" si="11"/>
        <v>-6.0811095852100511E-2</v>
      </c>
      <c r="O75" s="9">
        <f t="shared" si="12"/>
        <v>-1.8257922471870986E-2</v>
      </c>
      <c r="P75" s="9">
        <f t="shared" si="13"/>
        <v>-3.1648521407467031E-2</v>
      </c>
      <c r="Q75" s="9">
        <f t="shared" si="14"/>
        <v>1.9372833856564103E-2</v>
      </c>
      <c r="R75" s="9">
        <f t="shared" si="15"/>
        <v>7.732034083946019E-3</v>
      </c>
      <c r="S75" s="9"/>
      <c r="T75" s="36">
        <v>-1.9282253003616211E-2</v>
      </c>
      <c r="U75" s="36">
        <v>2.2833333333333334E-3</v>
      </c>
      <c r="V75" s="37">
        <f t="shared" si="16"/>
        <v>-2.1565586336949542E-2</v>
      </c>
      <c r="W75" s="8"/>
      <c r="Y75" s="4"/>
    </row>
    <row r="76" spans="1:25" x14ac:dyDescent="0.2">
      <c r="A76" s="4">
        <v>38471</v>
      </c>
      <c r="B76" s="5">
        <v>1.286</v>
      </c>
      <c r="C76" s="5">
        <v>32.36</v>
      </c>
      <c r="D76" s="5">
        <v>25.3</v>
      </c>
      <c r="E76" s="6">
        <v>106.79</v>
      </c>
      <c r="F76" s="6">
        <v>25.755800000000001</v>
      </c>
      <c r="H76" s="36">
        <f t="shared" si="10"/>
        <v>-0.14791040996717378</v>
      </c>
      <c r="I76" s="36">
        <f t="shared" si="10"/>
        <v>-5.822226198160322E-2</v>
      </c>
      <c r="J76" s="36">
        <f t="shared" si="10"/>
        <v>4.5692201018082794E-2</v>
      </c>
      <c r="K76" s="36">
        <f t="shared" si="10"/>
        <v>-2.9525163385571377E-2</v>
      </c>
      <c r="L76" s="36">
        <f t="shared" si="10"/>
        <v>3.3687628774660139E-2</v>
      </c>
      <c r="M76" s="9"/>
      <c r="N76" s="9">
        <f t="shared" si="11"/>
        <v>-0.13772586756626753</v>
      </c>
      <c r="O76" s="9">
        <f t="shared" si="12"/>
        <v>-4.8037719580696983E-2</v>
      </c>
      <c r="P76" s="9">
        <f t="shared" si="13"/>
        <v>5.5876743418989024E-2</v>
      </c>
      <c r="Q76" s="9">
        <f t="shared" si="14"/>
        <v>-1.9340620984665144E-2</v>
      </c>
      <c r="R76" s="9">
        <f t="shared" si="15"/>
        <v>4.3872171175566368E-2</v>
      </c>
      <c r="S76" s="9"/>
      <c r="T76" s="36">
        <v>-2.0438992432647851E-2</v>
      </c>
      <c r="U76" s="36">
        <v>2.3166666666666665E-3</v>
      </c>
      <c r="V76" s="37">
        <f t="shared" si="16"/>
        <v>-2.2755659099314519E-2</v>
      </c>
      <c r="W76" s="8"/>
      <c r="Y76" s="4"/>
    </row>
    <row r="77" spans="1:25" x14ac:dyDescent="0.2">
      <c r="A77" s="4">
        <v>38503</v>
      </c>
      <c r="B77" s="5">
        <v>1.419</v>
      </c>
      <c r="C77" s="5">
        <v>35.590000000000003</v>
      </c>
      <c r="D77" s="5">
        <v>25.8</v>
      </c>
      <c r="E77" s="6">
        <v>97.5</v>
      </c>
      <c r="F77" s="6">
        <v>26.447800000000001</v>
      </c>
      <c r="H77" s="36">
        <f t="shared" si="10"/>
        <v>9.8415772362477949E-2</v>
      </c>
      <c r="I77" s="36">
        <f t="shared" si="10"/>
        <v>9.5141607331810416E-2</v>
      </c>
      <c r="J77" s="36">
        <f t="shared" si="10"/>
        <v>1.9570096194097296E-2</v>
      </c>
      <c r="K77" s="36">
        <f t="shared" si="10"/>
        <v>-9.1011911179652433E-2</v>
      </c>
      <c r="L77" s="36">
        <f t="shared" si="10"/>
        <v>2.6513134576747577E-2</v>
      </c>
      <c r="M77" s="9"/>
      <c r="N77" s="9">
        <f t="shared" si="11"/>
        <v>4.115917500716141E-2</v>
      </c>
      <c r="O77" s="9">
        <f t="shared" si="12"/>
        <v>3.7885009976493876E-2</v>
      </c>
      <c r="P77" s="9">
        <f t="shared" si="13"/>
        <v>-3.7686501161219244E-2</v>
      </c>
      <c r="Q77" s="9">
        <f t="shared" si="14"/>
        <v>-0.14826850853496898</v>
      </c>
      <c r="R77" s="9">
        <f t="shared" si="15"/>
        <v>-3.0743462778568962E-2</v>
      </c>
      <c r="S77" s="9"/>
      <c r="T77" s="36">
        <v>2.7106921727809662E-2</v>
      </c>
      <c r="U77" s="36">
        <v>2.3666666666666667E-3</v>
      </c>
      <c r="V77" s="37">
        <f t="shared" si="16"/>
        <v>2.4740255061142996E-2</v>
      </c>
      <c r="W77" s="8"/>
      <c r="Y77" s="4"/>
    </row>
    <row r="78" spans="1:25" x14ac:dyDescent="0.2">
      <c r="A78" s="4">
        <v>38533</v>
      </c>
      <c r="B78" s="5">
        <v>1.3140000000000001</v>
      </c>
      <c r="C78" s="5">
        <v>33.06</v>
      </c>
      <c r="D78" s="5">
        <v>24.84</v>
      </c>
      <c r="E78" s="6">
        <v>102.02</v>
      </c>
      <c r="F78" s="6">
        <v>26.144400000000001</v>
      </c>
      <c r="H78" s="36">
        <f t="shared" si="10"/>
        <v>-7.6876478115486785E-2</v>
      </c>
      <c r="I78" s="36">
        <f t="shared" si="10"/>
        <v>-7.3740607129223201E-2</v>
      </c>
      <c r="J78" s="36">
        <f t="shared" si="10"/>
        <v>-3.7919234862293726E-2</v>
      </c>
      <c r="K78" s="36">
        <f t="shared" si="10"/>
        <v>4.5316494490978937E-2</v>
      </c>
      <c r="L78" s="36">
        <f t="shared" si="10"/>
        <v>-1.1537960603455334E-2</v>
      </c>
      <c r="M78" s="9"/>
      <c r="N78" s="9">
        <f t="shared" si="11"/>
        <v>-9.8853660901277812E-2</v>
      </c>
      <c r="O78" s="9">
        <f t="shared" si="12"/>
        <v>-9.5717789915014229E-2</v>
      </c>
      <c r="P78" s="9">
        <f t="shared" si="13"/>
        <v>-5.989641764808476E-2</v>
      </c>
      <c r="Q78" s="9">
        <f t="shared" si="14"/>
        <v>2.3339311705187906E-2</v>
      </c>
      <c r="R78" s="9">
        <f t="shared" si="15"/>
        <v>-3.3515143389246368E-2</v>
      </c>
      <c r="S78" s="9"/>
      <c r="T78" s="36">
        <v>2.3694702466779045E-3</v>
      </c>
      <c r="U78" s="36">
        <v>2.4750000000000002E-3</v>
      </c>
      <c r="V78" s="37">
        <f t="shared" si="16"/>
        <v>-1.0552975332209572E-4</v>
      </c>
      <c r="W78" s="8"/>
      <c r="Y78" s="4"/>
    </row>
    <row r="79" spans="1:25" x14ac:dyDescent="0.2">
      <c r="A79" s="4">
        <v>38562</v>
      </c>
      <c r="B79" s="5">
        <v>1.5229999999999999</v>
      </c>
      <c r="C79" s="5">
        <v>45.15</v>
      </c>
      <c r="D79" s="5">
        <v>25.61</v>
      </c>
      <c r="E79" s="6">
        <v>107.48</v>
      </c>
      <c r="F79" s="6">
        <v>25.1206</v>
      </c>
      <c r="H79" s="36">
        <f t="shared" si="10"/>
        <v>0.14760615385060583</v>
      </c>
      <c r="I79" s="36">
        <f t="shared" si="10"/>
        <v>0.31166618747011626</v>
      </c>
      <c r="J79" s="36">
        <f t="shared" si="10"/>
        <v>3.0527643146155779E-2</v>
      </c>
      <c r="K79" s="36">
        <f t="shared" si="10"/>
        <v>5.2135911252510138E-2</v>
      </c>
      <c r="L79" s="36">
        <f t="shared" si="10"/>
        <v>-3.9946791773085515E-2</v>
      </c>
      <c r="M79" s="9"/>
      <c r="N79" s="9">
        <f t="shared" si="11"/>
        <v>7.874335254364348E-2</v>
      </c>
      <c r="O79" s="9">
        <f t="shared" si="12"/>
        <v>0.24280338616315392</v>
      </c>
      <c r="P79" s="9">
        <f t="shared" si="13"/>
        <v>-3.8335158160806571E-2</v>
      </c>
      <c r="Q79" s="9">
        <f t="shared" si="14"/>
        <v>-1.6726890054452215E-2</v>
      </c>
      <c r="R79" s="9">
        <f t="shared" si="15"/>
        <v>-0.10880959308004787</v>
      </c>
      <c r="S79" s="9"/>
      <c r="T79" s="36">
        <v>3.5597342109326163E-2</v>
      </c>
      <c r="U79" s="36">
        <v>2.6833333333333331E-3</v>
      </c>
      <c r="V79" s="37">
        <f t="shared" si="16"/>
        <v>3.2914008775992827E-2</v>
      </c>
      <c r="W79" s="8"/>
      <c r="Y79" s="4"/>
    </row>
    <row r="80" spans="1:25" x14ac:dyDescent="0.2">
      <c r="A80" s="4">
        <v>38595</v>
      </c>
      <c r="B80" s="5">
        <v>1.675</v>
      </c>
      <c r="C80" s="5">
        <v>42.69</v>
      </c>
      <c r="D80" s="5">
        <v>27.38</v>
      </c>
      <c r="E80" s="6">
        <v>111.18</v>
      </c>
      <c r="F80" s="6">
        <v>24.153700000000001</v>
      </c>
      <c r="H80" s="36">
        <f t="shared" si="10"/>
        <v>9.5131091364005077E-2</v>
      </c>
      <c r="I80" s="36">
        <f t="shared" si="10"/>
        <v>-5.6025579093123709E-2</v>
      </c>
      <c r="J80" s="36">
        <f t="shared" si="10"/>
        <v>6.6829919648869029E-2</v>
      </c>
      <c r="K80" s="36">
        <f t="shared" si="10"/>
        <v>3.384572577803293E-2</v>
      </c>
      <c r="L80" s="36">
        <f t="shared" si="10"/>
        <v>-3.9250649192070428E-2</v>
      </c>
      <c r="M80" s="9"/>
      <c r="N80" s="9">
        <f t="shared" si="11"/>
        <v>9.3429327033677706E-2</v>
      </c>
      <c r="O80" s="9">
        <f t="shared" si="12"/>
        <v>-5.772734342345108E-2</v>
      </c>
      <c r="P80" s="9">
        <f t="shared" si="13"/>
        <v>6.5128155318541658E-2</v>
      </c>
      <c r="Q80" s="9">
        <f t="shared" si="14"/>
        <v>3.2143961447705559E-2</v>
      </c>
      <c r="R80" s="9">
        <f t="shared" si="15"/>
        <v>-4.0952413522397799E-2</v>
      </c>
      <c r="S80" s="9"/>
      <c r="T80" s="36">
        <v>-1.1517974293983484E-2</v>
      </c>
      <c r="U80" s="36">
        <v>2.8666666666666667E-3</v>
      </c>
      <c r="V80" s="37">
        <f t="shared" si="16"/>
        <v>-1.438464096065015E-2</v>
      </c>
      <c r="W80" s="8"/>
      <c r="Y80" s="4"/>
    </row>
    <row r="81" spans="1:25" x14ac:dyDescent="0.2">
      <c r="A81" s="4">
        <v>38625</v>
      </c>
      <c r="B81" s="5">
        <v>1.915</v>
      </c>
      <c r="C81" s="5">
        <v>45.31</v>
      </c>
      <c r="D81" s="5">
        <v>25.73</v>
      </c>
      <c r="E81" s="6">
        <v>121.58</v>
      </c>
      <c r="F81" s="6">
        <v>23.670300000000001</v>
      </c>
      <c r="H81" s="36">
        <f t="shared" si="10"/>
        <v>0.13390445735557949</v>
      </c>
      <c r="I81" s="36">
        <f t="shared" si="10"/>
        <v>5.9563057909176174E-2</v>
      </c>
      <c r="J81" s="36">
        <f t="shared" si="10"/>
        <v>-6.2155193566649919E-2</v>
      </c>
      <c r="K81" s="36">
        <f t="shared" si="10"/>
        <v>8.9421972795253005E-2</v>
      </c>
      <c r="L81" s="36">
        <f t="shared" si="10"/>
        <v>-2.0216479756191445E-2</v>
      </c>
      <c r="M81" s="9"/>
      <c r="N81" s="9">
        <f t="shared" si="11"/>
        <v>0.10594719929783875</v>
      </c>
      <c r="O81" s="9">
        <f t="shared" si="12"/>
        <v>3.160579985143544E-2</v>
      </c>
      <c r="P81" s="9">
        <f t="shared" si="13"/>
        <v>-9.011245162439066E-2</v>
      </c>
      <c r="Q81" s="9">
        <f t="shared" si="14"/>
        <v>6.146471473751227E-2</v>
      </c>
      <c r="R81" s="9">
        <f t="shared" si="15"/>
        <v>-4.817373781393218E-2</v>
      </c>
      <c r="S81" s="9"/>
      <c r="T81" s="36">
        <v>6.9559818376188094E-3</v>
      </c>
      <c r="U81" s="36">
        <v>2.8500000000000001E-3</v>
      </c>
      <c r="V81" s="37">
        <f t="shared" si="16"/>
        <v>4.1059818376188092E-3</v>
      </c>
      <c r="W81" s="8"/>
      <c r="Y81" s="4"/>
    </row>
    <row r="82" spans="1:25" x14ac:dyDescent="0.2">
      <c r="A82" s="4">
        <v>38656</v>
      </c>
      <c r="B82" s="5">
        <v>2.0550000000000002</v>
      </c>
      <c r="C82" s="5">
        <v>39.869999999999997</v>
      </c>
      <c r="D82" s="5">
        <v>25.7</v>
      </c>
      <c r="E82" s="6">
        <v>126.37</v>
      </c>
      <c r="F82" s="6">
        <v>20.6084</v>
      </c>
      <c r="H82" s="36">
        <f t="shared" si="10"/>
        <v>7.0558225315588752E-2</v>
      </c>
      <c r="I82" s="36">
        <f t="shared" si="10"/>
        <v>-0.12790359728578329</v>
      </c>
      <c r="J82" s="36">
        <f t="shared" si="10"/>
        <v>-1.1666343924787194E-3</v>
      </c>
      <c r="K82" s="36">
        <f t="shared" si="10"/>
        <v>3.8641629450012954E-2</v>
      </c>
      <c r="L82" s="36">
        <f t="shared" si="10"/>
        <v>-0.13852233804534328</v>
      </c>
      <c r="M82" s="9"/>
      <c r="N82" s="9">
        <f t="shared" si="11"/>
        <v>7.8478750083500776E-2</v>
      </c>
      <c r="O82" s="9">
        <f t="shared" si="12"/>
        <v>-0.11998307251787127</v>
      </c>
      <c r="P82" s="9">
        <f t="shared" si="13"/>
        <v>6.7538903754332975E-3</v>
      </c>
      <c r="Q82" s="9">
        <f t="shared" si="14"/>
        <v>4.6562154217924971E-2</v>
      </c>
      <c r="R82" s="9">
        <f t="shared" si="15"/>
        <v>-0.13060181327743126</v>
      </c>
      <c r="S82" s="9"/>
      <c r="T82" s="36">
        <v>-1.8069541515253126E-2</v>
      </c>
      <c r="U82" s="36">
        <v>3.0916666666666666E-3</v>
      </c>
      <c r="V82" s="37">
        <f t="shared" si="16"/>
        <v>-2.1161208181919793E-2</v>
      </c>
      <c r="W82" s="8"/>
      <c r="Y82" s="4"/>
    </row>
    <row r="83" spans="1:25" x14ac:dyDescent="0.2">
      <c r="A83" s="4">
        <v>38686</v>
      </c>
      <c r="B83" s="5">
        <v>2.4220000000000002</v>
      </c>
      <c r="C83" s="5">
        <v>48.45</v>
      </c>
      <c r="D83" s="5">
        <v>27.68</v>
      </c>
      <c r="E83" s="6">
        <v>128.96</v>
      </c>
      <c r="F83" s="6">
        <v>20.096499999999999</v>
      </c>
      <c r="H83" s="36">
        <f t="shared" si="10"/>
        <v>0.16431779718270265</v>
      </c>
      <c r="I83" s="36">
        <f t="shared" si="10"/>
        <v>0.1949081769435117</v>
      </c>
      <c r="J83" s="36">
        <f t="shared" si="10"/>
        <v>7.4219138848294661E-2</v>
      </c>
      <c r="K83" s="36">
        <f t="shared" si="10"/>
        <v>2.0288166987728767E-2</v>
      </c>
      <c r="L83" s="36">
        <f t="shared" si="10"/>
        <v>-2.5153089121940697E-2</v>
      </c>
      <c r="M83" s="9"/>
      <c r="N83" s="9">
        <f t="shared" si="11"/>
        <v>9.735286163584779E-2</v>
      </c>
      <c r="O83" s="9">
        <f t="shared" si="12"/>
        <v>0.12794324139665686</v>
      </c>
      <c r="P83" s="9">
        <f t="shared" si="13"/>
        <v>7.2542033014398044E-3</v>
      </c>
      <c r="Q83" s="9">
        <f t="shared" si="14"/>
        <v>-4.6676768559126086E-2</v>
      </c>
      <c r="R83" s="9">
        <f t="shared" si="15"/>
        <v>-9.2118024668795553E-2</v>
      </c>
      <c r="S83" s="9"/>
      <c r="T83" s="36">
        <v>3.4810756316797052E-2</v>
      </c>
      <c r="U83" s="36">
        <v>3.2333333333333333E-3</v>
      </c>
      <c r="V83" s="37">
        <f t="shared" si="16"/>
        <v>3.1577422983463721E-2</v>
      </c>
      <c r="W83" s="8"/>
      <c r="Y83" s="4"/>
    </row>
    <row r="84" spans="1:25" x14ac:dyDescent="0.2">
      <c r="A84" s="4">
        <v>38716</v>
      </c>
      <c r="B84" s="5">
        <v>2.5619999999999998</v>
      </c>
      <c r="C84" s="5">
        <v>47.15</v>
      </c>
      <c r="D84" s="5">
        <v>26.15</v>
      </c>
      <c r="E84" s="6">
        <v>127.71</v>
      </c>
      <c r="F84" s="6">
        <v>22.106200000000001</v>
      </c>
      <c r="H84" s="36">
        <f t="shared" si="10"/>
        <v>5.6194558343641864E-2</v>
      </c>
      <c r="I84" s="36">
        <f t="shared" si="10"/>
        <v>-2.7198329257308789E-2</v>
      </c>
      <c r="J84" s="36">
        <f t="shared" si="10"/>
        <v>-5.6860940238536897E-2</v>
      </c>
      <c r="K84" s="36">
        <f t="shared" si="10"/>
        <v>-9.740210250147598E-3</v>
      </c>
      <c r="L84" s="36">
        <f t="shared" si="10"/>
        <v>9.5312441615787155E-2</v>
      </c>
      <c r="M84" s="9"/>
      <c r="N84" s="9">
        <f t="shared" si="11"/>
        <v>4.0375625025054443E-2</v>
      </c>
      <c r="O84" s="9">
        <f t="shared" si="12"/>
        <v>-4.301726257589622E-2</v>
      </c>
      <c r="P84" s="9">
        <f t="shared" si="13"/>
        <v>-7.2679873557124325E-2</v>
      </c>
      <c r="Q84" s="9">
        <f t="shared" si="14"/>
        <v>-2.555914356873502E-2</v>
      </c>
      <c r="R84" s="9">
        <f t="shared" si="15"/>
        <v>7.9493508297199728E-2</v>
      </c>
      <c r="S84" s="9"/>
      <c r="T84" s="36">
        <v>-1.2008551530743193E-3</v>
      </c>
      <c r="U84" s="36">
        <v>3.241666666666667E-3</v>
      </c>
      <c r="V84" s="37">
        <f t="shared" si="16"/>
        <v>-4.4425218197409865E-3</v>
      </c>
      <c r="W84" s="8"/>
      <c r="Y84" s="4"/>
    </row>
    <row r="85" spans="1:25" x14ac:dyDescent="0.2">
      <c r="A85" s="4">
        <v>38748</v>
      </c>
      <c r="B85" s="5">
        <v>2.6909999999999998</v>
      </c>
      <c r="C85" s="5">
        <v>44.68</v>
      </c>
      <c r="D85" s="5">
        <v>28.15</v>
      </c>
      <c r="E85" s="6">
        <v>141.25</v>
      </c>
      <c r="F85" s="6">
        <v>24.343299999999999</v>
      </c>
      <c r="H85" s="36">
        <f t="shared" si="10"/>
        <v>4.9124668270226206E-2</v>
      </c>
      <c r="I85" s="36">
        <f t="shared" si="10"/>
        <v>-5.3808034878466492E-2</v>
      </c>
      <c r="J85" s="36">
        <f t="shared" si="10"/>
        <v>7.3698164074767467E-2</v>
      </c>
      <c r="K85" s="36">
        <f t="shared" si="10"/>
        <v>0.10076930151837969</v>
      </c>
      <c r="L85" s="36">
        <f t="shared" si="10"/>
        <v>9.6398545497376226E-2</v>
      </c>
      <c r="M85" s="9"/>
      <c r="N85" s="9">
        <f t="shared" si="11"/>
        <v>-3.9246742267282156E-3</v>
      </c>
      <c r="O85" s="9">
        <f t="shared" si="12"/>
        <v>-0.10685737737542092</v>
      </c>
      <c r="P85" s="9">
        <f t="shared" si="13"/>
        <v>2.0648821577813045E-2</v>
      </c>
      <c r="Q85" s="9">
        <f t="shared" si="14"/>
        <v>4.7719959021425271E-2</v>
      </c>
      <c r="R85" s="9">
        <f t="shared" si="15"/>
        <v>4.3349203000421804E-2</v>
      </c>
      <c r="S85" s="9"/>
      <c r="T85" s="36">
        <v>2.5310598499491688E-2</v>
      </c>
      <c r="U85" s="36">
        <v>3.5333333333333332E-3</v>
      </c>
      <c r="V85" s="37">
        <f t="shared" si="16"/>
        <v>2.1777265166158355E-2</v>
      </c>
      <c r="W85" s="8"/>
      <c r="Y85" s="4"/>
    </row>
    <row r="86" spans="1:25" x14ac:dyDescent="0.2">
      <c r="A86" s="4">
        <v>38776</v>
      </c>
      <c r="B86" s="5">
        <v>2.4460000000000002</v>
      </c>
      <c r="C86" s="5">
        <v>37.44</v>
      </c>
      <c r="D86" s="5">
        <v>26.87</v>
      </c>
      <c r="E86" s="6">
        <v>141.29</v>
      </c>
      <c r="F86" s="6">
        <v>24.826799999999999</v>
      </c>
      <c r="H86" s="36">
        <f t="shared" si="10"/>
        <v>-9.5458834479787966E-2</v>
      </c>
      <c r="I86" s="36">
        <f t="shared" si="10"/>
        <v>-0.17678632259160873</v>
      </c>
      <c r="J86" s="36">
        <f t="shared" si="10"/>
        <v>-4.6536931958299464E-2</v>
      </c>
      <c r="K86" s="36">
        <f t="shared" si="10"/>
        <v>2.8314575116612659E-4</v>
      </c>
      <c r="L86" s="36">
        <f t="shared" si="10"/>
        <v>1.9667057192877098E-2</v>
      </c>
      <c r="M86" s="9"/>
      <c r="N86" s="9">
        <f t="shared" si="11"/>
        <v>-0.11287616014492041</v>
      </c>
      <c r="O86" s="9">
        <f t="shared" si="12"/>
        <v>-0.19420364825674116</v>
      </c>
      <c r="P86" s="9">
        <f t="shared" si="13"/>
        <v>-6.3954257623431918E-2</v>
      </c>
      <c r="Q86" s="9">
        <f t="shared" si="14"/>
        <v>-1.7134179913966312E-2</v>
      </c>
      <c r="R86" s="9">
        <f t="shared" si="15"/>
        <v>2.2497315277446575E-3</v>
      </c>
      <c r="S86" s="9"/>
      <c r="T86" s="36">
        <v>3.7482430549724854E-4</v>
      </c>
      <c r="U86" s="36">
        <v>3.6916666666666664E-3</v>
      </c>
      <c r="V86" s="37">
        <f t="shared" si="16"/>
        <v>-3.3168423611694177E-3</v>
      </c>
      <c r="W86" s="8"/>
      <c r="Y86" s="4"/>
    </row>
    <row r="87" spans="1:25" x14ac:dyDescent="0.2">
      <c r="A87" s="4">
        <v>38807</v>
      </c>
      <c r="B87" s="5">
        <v>2.2400000000000002</v>
      </c>
      <c r="C87" s="5">
        <v>36.57</v>
      </c>
      <c r="D87" s="5">
        <v>27.21</v>
      </c>
      <c r="E87" s="6">
        <v>156.96</v>
      </c>
      <c r="F87" s="6">
        <v>23.622900000000001</v>
      </c>
      <c r="H87" s="36">
        <f t="shared" si="10"/>
        <v>-8.7978171398032143E-2</v>
      </c>
      <c r="I87" s="36">
        <f t="shared" si="10"/>
        <v>-2.3511419448101364E-2</v>
      </c>
      <c r="J87" s="36">
        <f t="shared" si="10"/>
        <v>1.2574130167755127E-2</v>
      </c>
      <c r="K87" s="36">
        <f t="shared" si="10"/>
        <v>0.10517648003933654</v>
      </c>
      <c r="L87" s="36">
        <f t="shared" si="10"/>
        <v>-4.9707134315494589E-2</v>
      </c>
      <c r="M87" s="9"/>
      <c r="N87" s="9">
        <f t="shared" si="11"/>
        <v>-0.1209283393157105</v>
      </c>
      <c r="O87" s="9">
        <f t="shared" si="12"/>
        <v>-5.646158736577972E-2</v>
      </c>
      <c r="P87" s="9">
        <f t="shared" si="13"/>
        <v>-2.0376037749923227E-2</v>
      </c>
      <c r="Q87" s="9">
        <f t="shared" si="14"/>
        <v>7.2226312121658184E-2</v>
      </c>
      <c r="R87" s="9">
        <f t="shared" si="15"/>
        <v>-8.2657302233172941E-2</v>
      </c>
      <c r="S87" s="9"/>
      <c r="T87" s="36">
        <v>1.138060832637169E-2</v>
      </c>
      <c r="U87" s="36">
        <v>3.7583333333333336E-3</v>
      </c>
      <c r="V87" s="37">
        <f t="shared" si="16"/>
        <v>7.6222749930383565E-3</v>
      </c>
      <c r="W87" s="8"/>
      <c r="Y87" s="4"/>
    </row>
    <row r="88" spans="1:25" x14ac:dyDescent="0.2">
      <c r="A88" s="4">
        <v>38835</v>
      </c>
      <c r="B88" s="5">
        <v>2.5139999999999998</v>
      </c>
      <c r="C88" s="5">
        <v>35.22</v>
      </c>
      <c r="D88" s="5">
        <v>24.15</v>
      </c>
      <c r="E88" s="6">
        <v>160.29</v>
      </c>
      <c r="F88" s="6">
        <v>24.011500000000002</v>
      </c>
      <c r="H88" s="36">
        <f t="shared" si="10"/>
        <v>0.11539924430110711</v>
      </c>
      <c r="I88" s="36">
        <f t="shared" si="10"/>
        <v>-3.7614129093229844E-2</v>
      </c>
      <c r="J88" s="36">
        <f t="shared" si="10"/>
        <v>-0.11930017269657327</v>
      </c>
      <c r="K88" s="36">
        <f t="shared" si="10"/>
        <v>2.099367882073663E-2</v>
      </c>
      <c r="L88" s="36">
        <f t="shared" si="10"/>
        <v>1.6316301710858183E-2</v>
      </c>
      <c r="M88" s="9"/>
      <c r="N88" s="9">
        <f t="shared" si="11"/>
        <v>8.1534916319360579E-2</v>
      </c>
      <c r="O88" s="9">
        <f t="shared" si="12"/>
        <v>-7.1478457074976381E-2</v>
      </c>
      <c r="P88" s="9">
        <f t="shared" si="13"/>
        <v>-0.15316450067831983</v>
      </c>
      <c r="Q88" s="9">
        <f t="shared" si="14"/>
        <v>-1.2870649161009903E-2</v>
      </c>
      <c r="R88" s="9">
        <f t="shared" si="15"/>
        <v>-1.7548026270888348E-2</v>
      </c>
      <c r="S88" s="9"/>
      <c r="T88" s="36">
        <v>1.2099412213566437E-2</v>
      </c>
      <c r="U88" s="36">
        <v>3.8333333333333331E-3</v>
      </c>
      <c r="V88" s="37">
        <f t="shared" si="16"/>
        <v>8.2660788802331048E-3</v>
      </c>
      <c r="W88" s="8"/>
      <c r="Y88" s="4"/>
    </row>
    <row r="89" spans="1:25" x14ac:dyDescent="0.2">
      <c r="A89" s="4">
        <v>38868</v>
      </c>
      <c r="B89" s="5">
        <v>2.1269999999999998</v>
      </c>
      <c r="C89" s="5">
        <v>34.520000000000003</v>
      </c>
      <c r="D89" s="5">
        <v>22.65</v>
      </c>
      <c r="E89" s="6">
        <v>150.94999999999999</v>
      </c>
      <c r="F89" s="6">
        <v>22.4285</v>
      </c>
      <c r="H89" s="36">
        <f t="shared" si="10"/>
        <v>-0.16716257394995557</v>
      </c>
      <c r="I89" s="36">
        <f t="shared" si="10"/>
        <v>-2.0075236852832787E-2</v>
      </c>
      <c r="J89" s="36">
        <f t="shared" si="10"/>
        <v>-6.4124528169538675E-2</v>
      </c>
      <c r="K89" s="36">
        <f t="shared" si="10"/>
        <v>-6.0036018484941868E-2</v>
      </c>
      <c r="L89" s="36">
        <f t="shared" si="10"/>
        <v>-6.8200410676376541E-2</v>
      </c>
      <c r="M89" s="9"/>
      <c r="N89" s="9">
        <f t="shared" si="11"/>
        <v>-0.13884381432261383</v>
      </c>
      <c r="O89" s="9">
        <f t="shared" si="12"/>
        <v>8.2435227745089532E-3</v>
      </c>
      <c r="P89" s="9">
        <f t="shared" si="13"/>
        <v>-3.5805768542196935E-2</v>
      </c>
      <c r="Q89" s="9">
        <f t="shared" si="14"/>
        <v>-3.1717258857600121E-2</v>
      </c>
      <c r="R89" s="9">
        <f t="shared" si="15"/>
        <v>-3.9881651049034801E-2</v>
      </c>
      <c r="S89" s="9"/>
      <c r="T89" s="36">
        <v>-3.1593480403450065E-2</v>
      </c>
      <c r="U89" s="36">
        <v>3.933333333333333E-3</v>
      </c>
      <c r="V89" s="37">
        <f t="shared" si="16"/>
        <v>-3.5526813736783396E-2</v>
      </c>
      <c r="W89" s="8"/>
      <c r="Y89" s="4"/>
    </row>
    <row r="90" spans="1:25" x14ac:dyDescent="0.2">
      <c r="A90" s="4">
        <v>38898</v>
      </c>
      <c r="B90" s="5">
        <v>2.044</v>
      </c>
      <c r="C90" s="5">
        <v>38.69</v>
      </c>
      <c r="D90" s="5">
        <v>23.3</v>
      </c>
      <c r="E90" s="6">
        <v>150.43</v>
      </c>
      <c r="F90" s="6">
        <v>22.2484</v>
      </c>
      <c r="H90" s="36">
        <f t="shared" si="10"/>
        <v>-3.9803863876641962E-2</v>
      </c>
      <c r="I90" s="36">
        <f t="shared" si="10"/>
        <v>0.11404230249719421</v>
      </c>
      <c r="J90" s="36">
        <f t="shared" si="10"/>
        <v>2.8293508642611997E-2</v>
      </c>
      <c r="K90" s="36">
        <f t="shared" si="10"/>
        <v>-3.4507964431152545E-3</v>
      </c>
      <c r="L90" s="36">
        <f t="shared" si="10"/>
        <v>-8.0623756603141923E-3</v>
      </c>
      <c r="M90" s="9"/>
      <c r="N90" s="9">
        <f t="shared" si="11"/>
        <v>-5.7011596082164447E-2</v>
      </c>
      <c r="O90" s="9">
        <f t="shared" si="12"/>
        <v>9.6834570291671723E-2</v>
      </c>
      <c r="P90" s="9">
        <f t="shared" si="13"/>
        <v>1.1085776437089509E-2</v>
      </c>
      <c r="Q90" s="9">
        <f t="shared" si="14"/>
        <v>-2.0658528648637743E-2</v>
      </c>
      <c r="R90" s="9">
        <f t="shared" si="15"/>
        <v>-2.527010786583668E-2</v>
      </c>
      <c r="S90" s="9"/>
      <c r="T90" s="36">
        <v>5.2721658412404715E-4</v>
      </c>
      <c r="U90" s="36">
        <v>3.9916666666666668E-3</v>
      </c>
      <c r="V90" s="37">
        <f t="shared" si="16"/>
        <v>-3.4644500825426194E-3</v>
      </c>
      <c r="W90" s="8"/>
      <c r="Y90" s="4"/>
    </row>
    <row r="91" spans="1:25" x14ac:dyDescent="0.2">
      <c r="A91" s="4">
        <v>38929</v>
      </c>
      <c r="B91" s="5">
        <v>2.4249999999999998</v>
      </c>
      <c r="C91" s="5">
        <v>26.86</v>
      </c>
      <c r="D91" s="5">
        <v>24.06</v>
      </c>
      <c r="E91" s="6">
        <v>152.75</v>
      </c>
      <c r="F91" s="6">
        <v>24.6372</v>
      </c>
      <c r="H91" s="36">
        <f t="shared" si="10"/>
        <v>0.17092285204798835</v>
      </c>
      <c r="I91" s="36">
        <f t="shared" si="10"/>
        <v>-0.36494297761733002</v>
      </c>
      <c r="J91" s="36">
        <f t="shared" si="10"/>
        <v>3.2097349974877842E-2</v>
      </c>
      <c r="K91" s="36">
        <f t="shared" si="10"/>
        <v>1.5304738341972301E-2</v>
      </c>
      <c r="L91" s="36">
        <f t="shared" si="10"/>
        <v>0.10198739993034835</v>
      </c>
      <c r="M91" s="9"/>
      <c r="N91" s="9">
        <f t="shared" si="11"/>
        <v>0.14804441825745429</v>
      </c>
      <c r="O91" s="9">
        <f t="shared" si="12"/>
        <v>-0.38782141140786408</v>
      </c>
      <c r="P91" s="9">
        <f t="shared" si="13"/>
        <v>9.2189161843437718E-3</v>
      </c>
      <c r="Q91" s="9">
        <f t="shared" si="14"/>
        <v>-7.5736954485617694E-3</v>
      </c>
      <c r="R91" s="9">
        <f t="shared" si="15"/>
        <v>7.9108966139814274E-2</v>
      </c>
      <c r="S91" s="9"/>
      <c r="T91" s="36">
        <v>4.6541828347662715E-3</v>
      </c>
      <c r="U91" s="36">
        <v>4.1250000000000002E-3</v>
      </c>
      <c r="V91" s="37">
        <f t="shared" si="16"/>
        <v>5.291828347662713E-4</v>
      </c>
      <c r="W91" s="8"/>
      <c r="Y91" s="4"/>
    </row>
    <row r="92" spans="1:25" x14ac:dyDescent="0.2">
      <c r="A92" s="4">
        <v>38960</v>
      </c>
      <c r="B92" s="5">
        <v>2.423</v>
      </c>
      <c r="C92" s="5">
        <v>30.82</v>
      </c>
      <c r="D92" s="5">
        <v>25.7</v>
      </c>
      <c r="E92" s="6">
        <v>148.65</v>
      </c>
      <c r="F92" s="6">
        <v>26.125499999999999</v>
      </c>
      <c r="H92" s="36">
        <f t="shared" si="10"/>
        <v>-8.2508255505779192E-4</v>
      </c>
      <c r="I92" s="36">
        <f t="shared" si="10"/>
        <v>0.13752563879687821</v>
      </c>
      <c r="J92" s="36">
        <f t="shared" si="10"/>
        <v>6.5940281354641334E-2</v>
      </c>
      <c r="K92" s="36">
        <f t="shared" si="10"/>
        <v>-2.720804860759796E-2</v>
      </c>
      <c r="L92" s="36">
        <f t="shared" si="10"/>
        <v>5.8654353013230402E-2</v>
      </c>
      <c r="M92" s="9"/>
      <c r="N92" s="9">
        <f t="shared" si="11"/>
        <v>-4.6931664354172779E-2</v>
      </c>
      <c r="O92" s="9">
        <f t="shared" si="12"/>
        <v>9.1419056997763218E-2</v>
      </c>
      <c r="P92" s="9">
        <f t="shared" si="13"/>
        <v>1.9833699555526347E-2</v>
      </c>
      <c r="Q92" s="9">
        <f t="shared" si="14"/>
        <v>-7.3314630406712947E-2</v>
      </c>
      <c r="R92" s="9">
        <f t="shared" si="15"/>
        <v>1.2547771214115416E-2</v>
      </c>
      <c r="S92" s="9"/>
      <c r="T92" s="36">
        <v>2.1021108681657557E-2</v>
      </c>
      <c r="U92" s="36">
        <v>4.1333333333333335E-3</v>
      </c>
      <c r="V92" s="37">
        <f t="shared" si="16"/>
        <v>1.6887775348324224E-2</v>
      </c>
      <c r="W92" s="8"/>
      <c r="Y92" s="4"/>
    </row>
    <row r="93" spans="1:25" x14ac:dyDescent="0.2">
      <c r="A93" s="4">
        <v>38989</v>
      </c>
      <c r="B93" s="5">
        <v>2.7490000000000001</v>
      </c>
      <c r="C93" s="5">
        <v>32.130000000000003</v>
      </c>
      <c r="D93" s="5">
        <v>27.35</v>
      </c>
      <c r="E93" s="6">
        <v>169.17</v>
      </c>
      <c r="F93" s="6">
        <v>26.883800000000001</v>
      </c>
      <c r="H93" s="36">
        <f t="shared" si="10"/>
        <v>0.12623076734872007</v>
      </c>
      <c r="I93" s="36">
        <f t="shared" si="10"/>
        <v>4.1626343235797364E-2</v>
      </c>
      <c r="J93" s="36">
        <f t="shared" si="10"/>
        <v>6.222553696681609E-2</v>
      </c>
      <c r="K93" s="36">
        <f t="shared" si="10"/>
        <v>0.12930957704309365</v>
      </c>
      <c r="L93" s="36">
        <f t="shared" si="10"/>
        <v>2.8612025853093432E-2</v>
      </c>
      <c r="M93" s="9"/>
      <c r="N93" s="9">
        <f t="shared" si="11"/>
        <v>7.541919062259568E-2</v>
      </c>
      <c r="O93" s="9">
        <f t="shared" si="12"/>
        <v>-9.1852334903270265E-3</v>
      </c>
      <c r="P93" s="9">
        <f t="shared" si="13"/>
        <v>1.14139602406917E-2</v>
      </c>
      <c r="Q93" s="9">
        <f t="shared" si="14"/>
        <v>7.8498000316969255E-2</v>
      </c>
      <c r="R93" s="9">
        <f t="shared" si="15"/>
        <v>-2.2199550873030958E-2</v>
      </c>
      <c r="S93" s="9"/>
      <c r="T93" s="36">
        <v>2.4209635647340359E-2</v>
      </c>
      <c r="U93" s="36">
        <v>4.0083333333333334E-3</v>
      </c>
      <c r="V93" s="37">
        <f t="shared" si="16"/>
        <v>2.0201302314007026E-2</v>
      </c>
      <c r="W93" s="8"/>
      <c r="Y93" s="4"/>
    </row>
    <row r="94" spans="1:25" x14ac:dyDescent="0.2">
      <c r="A94" s="4">
        <v>39021</v>
      </c>
      <c r="B94" s="5">
        <v>2.8940000000000001</v>
      </c>
      <c r="C94" s="5">
        <v>38.08</v>
      </c>
      <c r="D94" s="5">
        <v>28.71</v>
      </c>
      <c r="E94" s="6">
        <v>189.79</v>
      </c>
      <c r="F94" s="6">
        <v>25.262799999999999</v>
      </c>
      <c r="H94" s="36">
        <f t="shared" si="10"/>
        <v>5.1402419026183456E-2</v>
      </c>
      <c r="I94" s="36">
        <f t="shared" si="10"/>
        <v>0.16989903679539742</v>
      </c>
      <c r="J94" s="36">
        <f t="shared" si="10"/>
        <v>4.8528965264982328E-2</v>
      </c>
      <c r="K94" s="36">
        <f t="shared" si="10"/>
        <v>0.11501407126162795</v>
      </c>
      <c r="L94" s="36">
        <f t="shared" si="10"/>
        <v>-6.2190916742424468E-2</v>
      </c>
      <c r="M94" s="9"/>
      <c r="N94" s="9">
        <f t="shared" si="11"/>
        <v>-8.7660221904041838E-3</v>
      </c>
      <c r="O94" s="9">
        <f t="shared" si="12"/>
        <v>0.10973059557880978</v>
      </c>
      <c r="P94" s="9">
        <f t="shared" si="13"/>
        <v>-1.1639475951605312E-2</v>
      </c>
      <c r="Q94" s="9">
        <f t="shared" si="14"/>
        <v>5.4845630045040311E-2</v>
      </c>
      <c r="R94" s="9">
        <f t="shared" si="15"/>
        <v>-0.12235935795901211</v>
      </c>
      <c r="S94" s="9"/>
      <c r="T94" s="36">
        <v>3.0890942320929801E-2</v>
      </c>
      <c r="U94" s="36">
        <v>4.1000000000000003E-3</v>
      </c>
      <c r="V94" s="37">
        <f t="shared" si="16"/>
        <v>2.6790942320929802E-2</v>
      </c>
      <c r="W94" s="8"/>
      <c r="Y94" s="4"/>
    </row>
    <row r="95" spans="1:25" x14ac:dyDescent="0.2">
      <c r="A95" s="4">
        <v>39051</v>
      </c>
      <c r="B95" s="5">
        <v>3.274</v>
      </c>
      <c r="C95" s="5">
        <v>40.35</v>
      </c>
      <c r="D95" s="5">
        <v>29.36</v>
      </c>
      <c r="E95" s="6">
        <v>194.8</v>
      </c>
      <c r="F95" s="6">
        <v>26.059100000000001</v>
      </c>
      <c r="H95" s="36">
        <f t="shared" si="10"/>
        <v>0.12337285073965103</v>
      </c>
      <c r="I95" s="36">
        <f t="shared" si="10"/>
        <v>5.7902184792793354E-2</v>
      </c>
      <c r="J95" s="36">
        <f t="shared" si="10"/>
        <v>2.2387709613342157E-2</v>
      </c>
      <c r="K95" s="36">
        <f t="shared" si="10"/>
        <v>2.6055193459606586E-2</v>
      </c>
      <c r="L95" s="36">
        <f t="shared" si="10"/>
        <v>3.1034077444970793E-2</v>
      </c>
      <c r="M95" s="9"/>
      <c r="N95" s="9">
        <f t="shared" si="11"/>
        <v>8.352778162536767E-2</v>
      </c>
      <c r="O95" s="9">
        <f t="shared" si="12"/>
        <v>1.8057115678510004E-2</v>
      </c>
      <c r="P95" s="9">
        <f t="shared" si="13"/>
        <v>-1.7457359500941193E-2</v>
      </c>
      <c r="Q95" s="9">
        <f t="shared" si="14"/>
        <v>-1.3789875654676764E-2</v>
      </c>
      <c r="R95" s="9">
        <f t="shared" si="15"/>
        <v>-8.8109916693125574E-3</v>
      </c>
      <c r="S95" s="9"/>
      <c r="T95" s="36">
        <v>1.6594726075011709E-2</v>
      </c>
      <c r="U95" s="36">
        <v>4.1166666666666669E-3</v>
      </c>
      <c r="V95" s="37">
        <f t="shared" si="16"/>
        <v>1.2478059408345041E-2</v>
      </c>
      <c r="W95" s="8"/>
      <c r="Y95" s="4"/>
    </row>
    <row r="96" spans="1:25" x14ac:dyDescent="0.2">
      <c r="A96" s="4">
        <v>39080</v>
      </c>
      <c r="B96" s="5">
        <v>3.028</v>
      </c>
      <c r="C96" s="5">
        <v>39.47</v>
      </c>
      <c r="D96" s="5">
        <v>29.86</v>
      </c>
      <c r="E96" s="6">
        <v>199.35</v>
      </c>
      <c r="F96" s="6">
        <v>24.5519</v>
      </c>
      <c r="H96" s="36">
        <f t="shared" si="10"/>
        <v>-7.8110143373740837E-2</v>
      </c>
      <c r="I96" s="36">
        <f t="shared" si="10"/>
        <v>-2.2050505041202116E-2</v>
      </c>
      <c r="J96" s="36">
        <f t="shared" si="10"/>
        <v>1.6886588364729442E-2</v>
      </c>
      <c r="K96" s="36">
        <f t="shared" si="10"/>
        <v>2.308868261892932E-2</v>
      </c>
      <c r="L96" s="36">
        <f t="shared" si="10"/>
        <v>-5.9577791092255625E-2</v>
      </c>
      <c r="M96" s="9"/>
      <c r="N96" s="9">
        <f t="shared" si="11"/>
        <v>-0.11206287550276135</v>
      </c>
      <c r="O96" s="9">
        <f t="shared" si="12"/>
        <v>-5.6003237170222625E-2</v>
      </c>
      <c r="P96" s="9">
        <f t="shared" si="13"/>
        <v>-1.706614376429107E-2</v>
      </c>
      <c r="Q96" s="9">
        <f t="shared" si="14"/>
        <v>-1.0864049510091192E-2</v>
      </c>
      <c r="R96" s="9">
        <f t="shared" si="15"/>
        <v>-9.3530523221276141E-2</v>
      </c>
      <c r="S96" s="9"/>
      <c r="T96" s="36">
        <v>1.2370004811875583E-2</v>
      </c>
      <c r="U96" s="36">
        <v>4.0416666666666665E-3</v>
      </c>
      <c r="V96" s="37">
        <f t="shared" si="16"/>
        <v>8.3283381452089154E-3</v>
      </c>
      <c r="W96" s="8"/>
      <c r="Y96" s="4"/>
    </row>
    <row r="97" spans="1:25" x14ac:dyDescent="0.2">
      <c r="A97" s="4">
        <v>39113</v>
      </c>
      <c r="B97" s="5">
        <v>3.0640000000000001</v>
      </c>
      <c r="C97" s="5">
        <v>37.68</v>
      </c>
      <c r="D97" s="5">
        <v>30.86</v>
      </c>
      <c r="E97" s="6">
        <v>212.16</v>
      </c>
      <c r="F97" s="6">
        <v>24.874199999999998</v>
      </c>
      <c r="H97" s="36">
        <f t="shared" si="10"/>
        <v>1.1818916303142605E-2</v>
      </c>
      <c r="I97" s="36">
        <f t="shared" si="10"/>
        <v>-4.6411439966593367E-2</v>
      </c>
      <c r="J97" s="36">
        <f t="shared" si="10"/>
        <v>3.2941054823970528E-2</v>
      </c>
      <c r="K97" s="36">
        <f t="shared" si="10"/>
        <v>6.227863317013372E-2</v>
      </c>
      <c r="L97" s="36">
        <f t="shared" si="10"/>
        <v>1.3041877402270037E-2</v>
      </c>
      <c r="M97" s="9"/>
      <c r="N97" s="9">
        <f t="shared" si="11"/>
        <v>-2.4679292757600384E-2</v>
      </c>
      <c r="O97" s="9">
        <f t="shared" si="12"/>
        <v>-8.2909649027336343E-2</v>
      </c>
      <c r="P97" s="9">
        <f t="shared" si="13"/>
        <v>-3.5571542367724591E-3</v>
      </c>
      <c r="Q97" s="9">
        <f t="shared" si="14"/>
        <v>2.5780424109390732E-2</v>
      </c>
      <c r="R97" s="9">
        <f t="shared" si="15"/>
        <v>-2.345633165847295E-2</v>
      </c>
      <c r="S97" s="9"/>
      <c r="T97" s="36">
        <v>1.4271008824908692E-2</v>
      </c>
      <c r="U97" s="36">
        <v>4.15E-3</v>
      </c>
      <c r="V97" s="37">
        <f t="shared" si="16"/>
        <v>1.0121008824908691E-2</v>
      </c>
      <c r="W97" s="8"/>
      <c r="Y97" s="4"/>
    </row>
    <row r="98" spans="1:25" x14ac:dyDescent="0.2">
      <c r="A98" s="4">
        <v>39141</v>
      </c>
      <c r="B98" s="5">
        <v>3.0219999999999998</v>
      </c>
      <c r="C98" s="5">
        <v>39.21</v>
      </c>
      <c r="D98" s="5">
        <v>28.17</v>
      </c>
      <c r="E98" s="6">
        <v>201.75</v>
      </c>
      <c r="F98" s="6">
        <v>23.660799999999998</v>
      </c>
      <c r="H98" s="36">
        <f t="shared" si="10"/>
        <v>-1.3802388027797137E-2</v>
      </c>
      <c r="I98" s="36">
        <f t="shared" si="10"/>
        <v>3.9802366596077929E-2</v>
      </c>
      <c r="J98" s="36">
        <f t="shared" si="10"/>
        <v>-9.1203265046733525E-2</v>
      </c>
      <c r="K98" s="36">
        <f t="shared" si="10"/>
        <v>-5.0311399847439445E-2</v>
      </c>
      <c r="L98" s="36">
        <f t="shared" si="10"/>
        <v>-5.0011451403345647E-2</v>
      </c>
      <c r="M98" s="9"/>
      <c r="N98" s="9">
        <f t="shared" si="11"/>
        <v>1.7634042730920521E-3</v>
      </c>
      <c r="O98" s="9">
        <f t="shared" si="12"/>
        <v>5.5368158896967119E-2</v>
      </c>
      <c r="P98" s="9">
        <f t="shared" si="13"/>
        <v>-7.5637472745844342E-2</v>
      </c>
      <c r="Q98" s="9">
        <f t="shared" si="14"/>
        <v>-3.4745607546550254E-2</v>
      </c>
      <c r="R98" s="9">
        <f t="shared" si="15"/>
        <v>-3.4445659102456457E-2</v>
      </c>
      <c r="S98" s="9"/>
      <c r="T98" s="36">
        <v>-2.2353776891353986E-2</v>
      </c>
      <c r="U98" s="36">
        <v>4.1916666666666673E-3</v>
      </c>
      <c r="V98" s="37">
        <f t="shared" si="16"/>
        <v>-2.6545443558020652E-2</v>
      </c>
      <c r="W98" s="8"/>
      <c r="Y98" s="4"/>
    </row>
    <row r="99" spans="1:25" x14ac:dyDescent="0.2">
      <c r="A99" s="4">
        <v>39171</v>
      </c>
      <c r="B99" s="5">
        <v>3.319</v>
      </c>
      <c r="C99" s="5">
        <v>39.79</v>
      </c>
      <c r="D99" s="5">
        <v>27.87</v>
      </c>
      <c r="E99" s="6">
        <v>206.63</v>
      </c>
      <c r="F99" s="6">
        <v>23.9452</v>
      </c>
      <c r="H99" s="36">
        <f t="shared" si="10"/>
        <v>9.3744668887289787E-2</v>
      </c>
      <c r="I99" s="36">
        <f t="shared" si="10"/>
        <v>1.4683808134597038E-2</v>
      </c>
      <c r="J99" s="36">
        <f t="shared" si="10"/>
        <v>-1.0706740394424456E-2</v>
      </c>
      <c r="K99" s="36">
        <f t="shared" si="10"/>
        <v>2.3900447125454968E-2</v>
      </c>
      <c r="L99" s="36">
        <f t="shared" si="10"/>
        <v>1.194821591399056E-2</v>
      </c>
      <c r="M99" s="9"/>
      <c r="N99" s="9">
        <f t="shared" si="11"/>
        <v>6.3545832767813934E-2</v>
      </c>
      <c r="O99" s="9">
        <f t="shared" si="12"/>
        <v>-1.5515027984878816E-2</v>
      </c>
      <c r="P99" s="9">
        <f t="shared" si="13"/>
        <v>-4.090557651390031E-2</v>
      </c>
      <c r="Q99" s="9">
        <f t="shared" si="14"/>
        <v>-6.2983889940208867E-3</v>
      </c>
      <c r="R99" s="9">
        <f t="shared" si="15"/>
        <v>-1.8250620205485294E-2</v>
      </c>
      <c r="S99" s="9"/>
      <c r="T99" s="36">
        <v>9.8012961900893394E-3</v>
      </c>
      <c r="U99" s="36">
        <v>4.1166666666666669E-3</v>
      </c>
      <c r="V99" s="37">
        <f t="shared" si="16"/>
        <v>5.6846295234226725E-3</v>
      </c>
      <c r="W99" s="8"/>
      <c r="Y99" s="4"/>
    </row>
    <row r="100" spans="1:25" x14ac:dyDescent="0.2">
      <c r="A100" s="4">
        <v>39202</v>
      </c>
      <c r="B100" s="5">
        <v>3.5659999999999998</v>
      </c>
      <c r="C100" s="5">
        <v>61.34</v>
      </c>
      <c r="D100" s="5">
        <v>29.94</v>
      </c>
      <c r="E100" s="6">
        <v>218.61</v>
      </c>
      <c r="F100" s="6">
        <v>25.082699999999999</v>
      </c>
      <c r="H100" s="36">
        <f t="shared" si="10"/>
        <v>7.1780986703111158E-2</v>
      </c>
      <c r="I100" s="36">
        <f t="shared" si="10"/>
        <v>0.43281653424726835</v>
      </c>
      <c r="J100" s="36">
        <f t="shared" si="10"/>
        <v>7.1644537497625421E-2</v>
      </c>
      <c r="K100" s="36">
        <f t="shared" si="10"/>
        <v>5.6359566074787253E-2</v>
      </c>
      <c r="L100" s="36">
        <f t="shared" si="10"/>
        <v>4.6410479238562993E-2</v>
      </c>
      <c r="M100" s="9"/>
      <c r="N100" s="9">
        <f t="shared" si="11"/>
        <v>-5.2314470052157377E-3</v>
      </c>
      <c r="O100" s="9">
        <f t="shared" si="12"/>
        <v>0.35580410053894146</v>
      </c>
      <c r="P100" s="9">
        <f t="shared" si="13"/>
        <v>-5.3678962107014741E-3</v>
      </c>
      <c r="Q100" s="9">
        <f t="shared" si="14"/>
        <v>-2.0652867633539643E-2</v>
      </c>
      <c r="R100" s="9">
        <f t="shared" si="15"/>
        <v>-3.0601954469763902E-2</v>
      </c>
      <c r="S100" s="9"/>
      <c r="T100" s="36">
        <v>4.2711780119621325E-2</v>
      </c>
      <c r="U100" s="36">
        <v>4.0583333333333331E-3</v>
      </c>
      <c r="V100" s="37">
        <f t="shared" si="16"/>
        <v>3.8653446786287994E-2</v>
      </c>
      <c r="W100" s="8"/>
      <c r="Y100" s="4"/>
    </row>
    <row r="101" spans="1:25" x14ac:dyDescent="0.2">
      <c r="A101" s="4">
        <v>39233</v>
      </c>
      <c r="B101" s="5">
        <v>4.335</v>
      </c>
      <c r="C101" s="5">
        <v>69.14</v>
      </c>
      <c r="D101" s="5">
        <v>30.690100000000001</v>
      </c>
      <c r="E101" s="6">
        <v>230.82</v>
      </c>
      <c r="F101" s="6">
        <v>26.059100000000001</v>
      </c>
      <c r="H101" s="36">
        <f t="shared" si="10"/>
        <v>0.19527709079155656</v>
      </c>
      <c r="I101" s="36">
        <f t="shared" si="10"/>
        <v>0.1197012758073729</v>
      </c>
      <c r="J101" s="36">
        <f t="shared" si="10"/>
        <v>2.4744748025209044E-2</v>
      </c>
      <c r="K101" s="36">
        <f t="shared" si="10"/>
        <v>5.4348865641958247E-2</v>
      </c>
      <c r="L101" s="36">
        <f t="shared" si="10"/>
        <v>3.8188669940777506E-2</v>
      </c>
      <c r="M101" s="9"/>
      <c r="N101" s="9">
        <f t="shared" si="11"/>
        <v>0.13323957089111715</v>
      </c>
      <c r="O101" s="9">
        <f t="shared" si="12"/>
        <v>5.7663755906933491E-2</v>
      </c>
      <c r="P101" s="9">
        <f t="shared" si="13"/>
        <v>-3.7292771875230363E-2</v>
      </c>
      <c r="Q101" s="9">
        <f t="shared" si="14"/>
        <v>-7.6886542584811632E-3</v>
      </c>
      <c r="R101" s="9">
        <f t="shared" si="15"/>
        <v>-2.3848849959661904E-2</v>
      </c>
      <c r="S101" s="9"/>
      <c r="T101" s="36">
        <v>3.2048921271882462E-2</v>
      </c>
      <c r="U101" s="36">
        <v>3.9416666666666671E-3</v>
      </c>
      <c r="V101" s="37">
        <f t="shared" si="16"/>
        <v>2.8107254605215796E-2</v>
      </c>
      <c r="W101" s="8"/>
      <c r="Y101" s="4"/>
    </row>
    <row r="102" spans="1:25" x14ac:dyDescent="0.2">
      <c r="A102" s="4">
        <v>39262</v>
      </c>
      <c r="B102" s="5">
        <v>4.3600000000000003</v>
      </c>
      <c r="C102" s="5">
        <v>68.44</v>
      </c>
      <c r="D102" s="5">
        <v>29.47</v>
      </c>
      <c r="E102" s="6">
        <v>216.75</v>
      </c>
      <c r="F102" s="6">
        <v>24.239100000000001</v>
      </c>
      <c r="H102" s="36">
        <f t="shared" si="10"/>
        <v>5.7504471284379379E-3</v>
      </c>
      <c r="I102" s="36">
        <f t="shared" si="10"/>
        <v>-1.0175985469485744E-2</v>
      </c>
      <c r="J102" s="36">
        <f t="shared" si="10"/>
        <v>-4.0567330267088107E-2</v>
      </c>
      <c r="K102" s="36">
        <f t="shared" si="10"/>
        <v>-6.2893570331607515E-2</v>
      </c>
      <c r="L102" s="36">
        <f t="shared" si="10"/>
        <v>-7.2400003614497416E-2</v>
      </c>
      <c r="M102" s="9"/>
      <c r="N102" s="9">
        <f t="shared" si="11"/>
        <v>1.5489280486725501E-2</v>
      </c>
      <c r="O102" s="9">
        <f t="shared" si="12"/>
        <v>-4.3715211119817882E-4</v>
      </c>
      <c r="P102" s="9">
        <f t="shared" si="13"/>
        <v>-3.0828496908800553E-2</v>
      </c>
      <c r="Q102" s="9">
        <f t="shared" si="14"/>
        <v>-5.3154736973319953E-2</v>
      </c>
      <c r="R102" s="9">
        <f t="shared" si="15"/>
        <v>-6.2661170256209847E-2</v>
      </c>
      <c r="S102" s="9"/>
      <c r="T102" s="36">
        <v>-1.8600098591214032E-2</v>
      </c>
      <c r="U102" s="36">
        <v>3.8416666666666668E-3</v>
      </c>
      <c r="V102" s="37">
        <f t="shared" si="16"/>
        <v>-2.2441765257880698E-2</v>
      </c>
      <c r="W102" s="8"/>
      <c r="Y102" s="4"/>
    </row>
    <row r="103" spans="1:25" x14ac:dyDescent="0.2">
      <c r="A103" s="4">
        <v>39294</v>
      </c>
      <c r="B103" s="5">
        <v>4.7060000000000004</v>
      </c>
      <c r="C103" s="5">
        <v>78.55</v>
      </c>
      <c r="D103" s="5">
        <v>28.99</v>
      </c>
      <c r="E103" s="6">
        <v>188.34</v>
      </c>
      <c r="F103" s="6">
        <v>22.286300000000001</v>
      </c>
      <c r="H103" s="36">
        <f t="shared" si="10"/>
        <v>7.6366232944227827E-2</v>
      </c>
      <c r="I103" s="36">
        <f t="shared" si="10"/>
        <v>0.13777791567763734</v>
      </c>
      <c r="J103" s="36">
        <f t="shared" si="10"/>
        <v>-1.6421853816039268E-2</v>
      </c>
      <c r="K103" s="36">
        <f t="shared" si="10"/>
        <v>-0.14049577557873399</v>
      </c>
      <c r="L103" s="36">
        <f t="shared" si="10"/>
        <v>-8.399489189881601E-2</v>
      </c>
      <c r="M103" s="9"/>
      <c r="N103" s="9">
        <f t="shared" si="11"/>
        <v>0.10537206524534092</v>
      </c>
      <c r="O103" s="9">
        <f t="shared" si="12"/>
        <v>0.16678374797875042</v>
      </c>
      <c r="P103" s="9">
        <f t="shared" si="13"/>
        <v>1.2583978485073824E-2</v>
      </c>
      <c r="Q103" s="9">
        <f t="shared" si="14"/>
        <v>-0.11148994327762091</v>
      </c>
      <c r="R103" s="9">
        <f t="shared" si="15"/>
        <v>-5.4989059597702922E-2</v>
      </c>
      <c r="S103" s="9"/>
      <c r="T103" s="36">
        <v>-3.1994023007762468E-2</v>
      </c>
      <c r="U103" s="36">
        <v>4.0166666666666666E-3</v>
      </c>
      <c r="V103" s="37">
        <f t="shared" si="16"/>
        <v>-3.6010689674429136E-2</v>
      </c>
      <c r="W103" s="8"/>
      <c r="Y103" s="4"/>
    </row>
    <row r="104" spans="1:25" x14ac:dyDescent="0.2">
      <c r="A104" s="4">
        <v>39325</v>
      </c>
      <c r="B104" s="5">
        <v>4.9450000000000003</v>
      </c>
      <c r="C104" s="5">
        <v>79.87</v>
      </c>
      <c r="D104" s="5">
        <v>28.73</v>
      </c>
      <c r="E104" s="6">
        <v>176.01</v>
      </c>
      <c r="F104" s="6">
        <v>23.5471</v>
      </c>
      <c r="H104" s="36">
        <f t="shared" si="10"/>
        <v>4.9538674769504756E-2</v>
      </c>
      <c r="I104" s="36">
        <f t="shared" si="10"/>
        <v>1.666494822766754E-2</v>
      </c>
      <c r="J104" s="36">
        <f t="shared" si="10"/>
        <v>-9.009069942365857E-3</v>
      </c>
      <c r="K104" s="36">
        <f t="shared" si="10"/>
        <v>-6.7708028476038989E-2</v>
      </c>
      <c r="L104" s="36">
        <f t="shared" si="10"/>
        <v>5.5030530729127732E-2</v>
      </c>
      <c r="M104" s="9"/>
      <c r="N104" s="9">
        <f t="shared" si="11"/>
        <v>1.4720568068454835E-2</v>
      </c>
      <c r="O104" s="9">
        <f t="shared" si="12"/>
        <v>-1.8153158473382381E-2</v>
      </c>
      <c r="P104" s="9">
        <f t="shared" si="13"/>
        <v>-4.3827176643415774E-2</v>
      </c>
      <c r="Q104" s="9">
        <f t="shared" si="14"/>
        <v>-0.10252613517708892</v>
      </c>
      <c r="R104" s="9">
        <f t="shared" si="15"/>
        <v>2.0212424028077811E-2</v>
      </c>
      <c r="S104" s="9"/>
      <c r="T104" s="36">
        <v>1.2437784494103975E-2</v>
      </c>
      <c r="U104" s="36">
        <v>3.5000000000000001E-3</v>
      </c>
      <c r="V104" s="37">
        <f t="shared" si="16"/>
        <v>8.9377844941039754E-3</v>
      </c>
      <c r="W104" s="8"/>
      <c r="Y104" s="4"/>
    </row>
    <row r="105" spans="1:25" x14ac:dyDescent="0.2">
      <c r="A105" s="4">
        <v>39353</v>
      </c>
      <c r="B105" s="5">
        <v>5.4820000000000002</v>
      </c>
      <c r="C105" s="5">
        <v>93.16</v>
      </c>
      <c r="D105" s="5">
        <v>29.46</v>
      </c>
      <c r="E105" s="6">
        <v>216.74</v>
      </c>
      <c r="F105" s="6">
        <v>23.1584</v>
      </c>
      <c r="H105" s="36">
        <f t="shared" si="10"/>
        <v>0.10309303280591861</v>
      </c>
      <c r="I105" s="36">
        <f t="shared" si="10"/>
        <v>0.15391813208684255</v>
      </c>
      <c r="J105" s="36">
        <f t="shared" si="10"/>
        <v>2.5091538043286038E-2</v>
      </c>
      <c r="K105" s="36">
        <f t="shared" si="10"/>
        <v>0.20815766688897094</v>
      </c>
      <c r="L105" s="36">
        <f t="shared" si="10"/>
        <v>-1.6645104939595014E-2</v>
      </c>
      <c r="M105" s="9"/>
      <c r="N105" s="9">
        <f t="shared" si="11"/>
        <v>3.5103250607920314E-2</v>
      </c>
      <c r="O105" s="9">
        <f t="shared" si="12"/>
        <v>8.5928349888844249E-2</v>
      </c>
      <c r="P105" s="9">
        <f t="shared" si="13"/>
        <v>-4.2898244154712259E-2</v>
      </c>
      <c r="Q105" s="9">
        <f t="shared" si="14"/>
        <v>0.14016788469097263</v>
      </c>
      <c r="R105" s="9">
        <f t="shared" si="15"/>
        <v>-8.4634887137593318E-2</v>
      </c>
      <c r="S105" s="9"/>
      <c r="T105" s="36">
        <v>3.5540845372917532E-2</v>
      </c>
      <c r="U105" s="36">
        <v>3.241666666666667E-3</v>
      </c>
      <c r="V105" s="37">
        <f t="shared" si="16"/>
        <v>3.2299178706250861E-2</v>
      </c>
      <c r="W105" s="8"/>
      <c r="Y105" s="4"/>
    </row>
    <row r="106" spans="1:25" x14ac:dyDescent="0.2">
      <c r="A106" s="4">
        <v>39386</v>
      </c>
      <c r="B106" s="5">
        <v>6.7809999999999997</v>
      </c>
      <c r="C106" s="5">
        <v>89.15</v>
      </c>
      <c r="D106" s="5">
        <v>36.81</v>
      </c>
      <c r="E106" s="6">
        <v>247.92</v>
      </c>
      <c r="F106" s="6">
        <v>23.329000000000001</v>
      </c>
      <c r="H106" s="36">
        <f t="shared" si="10"/>
        <v>0.21265458582111091</v>
      </c>
      <c r="I106" s="36">
        <f t="shared" si="10"/>
        <v>-4.399810070699068E-2</v>
      </c>
      <c r="J106" s="36">
        <f t="shared" si="10"/>
        <v>0.22273613635644565</v>
      </c>
      <c r="K106" s="36">
        <f t="shared" si="10"/>
        <v>0.13440763498464364</v>
      </c>
      <c r="L106" s="36">
        <f t="shared" si="10"/>
        <v>7.3396561588301356E-3</v>
      </c>
      <c r="M106" s="9"/>
      <c r="N106" s="9">
        <f t="shared" si="11"/>
        <v>0.17433148073236432</v>
      </c>
      <c r="O106" s="9">
        <f t="shared" si="12"/>
        <v>-8.2321205795737262E-2</v>
      </c>
      <c r="P106" s="9">
        <f t="shared" si="13"/>
        <v>0.18441303126769906</v>
      </c>
      <c r="Q106" s="9">
        <f t="shared" si="14"/>
        <v>9.6084529895897053E-2</v>
      </c>
      <c r="R106" s="9">
        <f t="shared" si="15"/>
        <v>-3.098344892991646E-2</v>
      </c>
      <c r="S106" s="9"/>
      <c r="T106" s="36">
        <v>1.4656205151826071E-2</v>
      </c>
      <c r="U106" s="36">
        <v>3.2499999999999999E-3</v>
      </c>
      <c r="V106" s="37">
        <f t="shared" si="16"/>
        <v>1.1406205151826072E-2</v>
      </c>
      <c r="W106" s="8"/>
      <c r="Y106" s="4"/>
    </row>
    <row r="107" spans="1:25" x14ac:dyDescent="0.2">
      <c r="A107" s="4">
        <v>39416</v>
      </c>
      <c r="B107" s="5">
        <v>6.5019999999999998</v>
      </c>
      <c r="C107" s="5">
        <v>90.54</v>
      </c>
      <c r="D107" s="5">
        <v>33.6</v>
      </c>
      <c r="E107" s="6">
        <v>226.64</v>
      </c>
      <c r="F107" s="6">
        <v>22.523299999999999</v>
      </c>
      <c r="H107" s="36">
        <f t="shared" si="10"/>
        <v>-4.2014761819991413E-2</v>
      </c>
      <c r="I107" s="36">
        <f t="shared" si="10"/>
        <v>1.5471397698663123E-2</v>
      </c>
      <c r="J107" s="36">
        <f t="shared" si="10"/>
        <v>-9.1243480421771231E-2</v>
      </c>
      <c r="K107" s="36">
        <f t="shared" si="10"/>
        <v>-8.974325795723169E-2</v>
      </c>
      <c r="L107" s="36">
        <f t="shared" si="10"/>
        <v>-3.51468929003452E-2</v>
      </c>
      <c r="M107" s="9"/>
      <c r="N107" s="9">
        <f t="shared" si="11"/>
        <v>3.0502404849832021E-3</v>
      </c>
      <c r="O107" s="9">
        <f t="shared" si="12"/>
        <v>6.0536400003637747E-2</v>
      </c>
      <c r="P107" s="9">
        <f t="shared" si="13"/>
        <v>-4.6178478116796609E-2</v>
      </c>
      <c r="Q107" s="9">
        <f t="shared" si="14"/>
        <v>-4.4678255652257068E-2</v>
      </c>
      <c r="R107" s="9">
        <f t="shared" si="15"/>
        <v>9.9181094046294216E-3</v>
      </c>
      <c r="S107" s="9"/>
      <c r="T107" s="36">
        <v>-4.4595477183191151E-2</v>
      </c>
      <c r="U107" s="36">
        <v>2.725E-3</v>
      </c>
      <c r="V107" s="37">
        <f t="shared" si="16"/>
        <v>-4.7320477183191149E-2</v>
      </c>
      <c r="W107" s="8"/>
      <c r="Y107" s="4"/>
    </row>
    <row r="108" spans="1:25" x14ac:dyDescent="0.2">
      <c r="A108" s="4">
        <v>39447</v>
      </c>
      <c r="B108" s="5">
        <v>7.0739999999999998</v>
      </c>
      <c r="C108" s="5">
        <v>92.75</v>
      </c>
      <c r="D108" s="5">
        <v>35.6</v>
      </c>
      <c r="E108" s="6">
        <v>215.05</v>
      </c>
      <c r="F108" s="6">
        <v>21.546900000000001</v>
      </c>
      <c r="H108" s="36">
        <f t="shared" si="10"/>
        <v>8.4316268901575328E-2</v>
      </c>
      <c r="I108" s="36">
        <f t="shared" si="10"/>
        <v>2.4115959479731951E-2</v>
      </c>
      <c r="J108" s="36">
        <f t="shared" si="10"/>
        <v>5.7819570888826236E-2</v>
      </c>
      <c r="K108" s="36">
        <f t="shared" si="10"/>
        <v>-5.2492296292515665E-2</v>
      </c>
      <c r="L108" s="36">
        <f t="shared" si="10"/>
        <v>-4.4318374254140772E-2</v>
      </c>
      <c r="M108" s="9"/>
      <c r="N108" s="9">
        <f t="shared" si="11"/>
        <v>7.881735547984399E-2</v>
      </c>
      <c r="O108" s="9">
        <f t="shared" si="12"/>
        <v>1.8617046058000609E-2</v>
      </c>
      <c r="P108" s="9">
        <f t="shared" si="13"/>
        <v>5.2320657467094897E-2</v>
      </c>
      <c r="Q108" s="9">
        <f t="shared" si="14"/>
        <v>-5.7991209714247011E-2</v>
      </c>
      <c r="R108" s="9">
        <f t="shared" si="15"/>
        <v>-4.981728767587211E-2</v>
      </c>
      <c r="S108" s="9"/>
      <c r="T108" s="36">
        <v>-9.2104710407513463E-3</v>
      </c>
      <c r="U108" s="36">
        <v>2.5000000000000001E-3</v>
      </c>
      <c r="V108" s="37">
        <f t="shared" si="16"/>
        <v>-1.1710471040751347E-2</v>
      </c>
      <c r="W108" s="8"/>
      <c r="Y108" s="4"/>
    </row>
    <row r="109" spans="1:25" x14ac:dyDescent="0.2">
      <c r="A109" s="4">
        <v>39478</v>
      </c>
      <c r="B109" s="5">
        <v>4.8209999999999997</v>
      </c>
      <c r="C109" s="5">
        <v>77.63</v>
      </c>
      <c r="D109" s="5">
        <v>32.6</v>
      </c>
      <c r="E109" s="6">
        <v>199.55</v>
      </c>
      <c r="F109" s="6">
        <v>22.144100000000002</v>
      </c>
      <c r="H109" s="36">
        <f t="shared" si="10"/>
        <v>-0.38344471535980373</v>
      </c>
      <c r="I109" s="36">
        <f t="shared" si="10"/>
        <v>-0.17795375106995562</v>
      </c>
      <c r="J109" s="36">
        <f t="shared" si="10"/>
        <v>-8.8033349485322793E-2</v>
      </c>
      <c r="K109" s="36">
        <f t="shared" si="10"/>
        <v>-7.4805727735002409E-2</v>
      </c>
      <c r="L109" s="36">
        <f t="shared" si="10"/>
        <v>2.7339140627000533E-2</v>
      </c>
      <c r="M109" s="9"/>
      <c r="N109" s="9">
        <f t="shared" si="11"/>
        <v>-0.3121452988012775</v>
      </c>
      <c r="O109" s="9">
        <f t="shared" si="12"/>
        <v>-0.10665433451142937</v>
      </c>
      <c r="P109" s="9">
        <f t="shared" si="13"/>
        <v>-1.6733932926796549E-2</v>
      </c>
      <c r="Q109" s="9">
        <f t="shared" si="14"/>
        <v>-3.5063111764761651E-3</v>
      </c>
      <c r="R109" s="9">
        <f t="shared" si="15"/>
        <v>9.8638557185526776E-2</v>
      </c>
      <c r="S109" s="9"/>
      <c r="T109" s="36">
        <v>-6.3504587941706575E-2</v>
      </c>
      <c r="U109" s="36">
        <v>2.2916666666666667E-3</v>
      </c>
      <c r="V109" s="37">
        <f t="shared" si="16"/>
        <v>-6.5796254608373239E-2</v>
      </c>
      <c r="W109" s="8"/>
      <c r="Y109" s="4"/>
    </row>
    <row r="110" spans="1:25" x14ac:dyDescent="0.2">
      <c r="A110" s="4">
        <v>39507</v>
      </c>
      <c r="B110" s="5">
        <v>4.4729999999999999</v>
      </c>
      <c r="C110" s="5">
        <v>64.55</v>
      </c>
      <c r="D110" s="5">
        <v>27.1999</v>
      </c>
      <c r="E110" s="6">
        <v>169.63</v>
      </c>
      <c r="F110" s="6">
        <v>21.1203</v>
      </c>
      <c r="H110" s="36">
        <f t="shared" si="10"/>
        <v>-7.4922050972774198E-2</v>
      </c>
      <c r="I110" s="36">
        <f t="shared" si="10"/>
        <v>-0.18451383312493738</v>
      </c>
      <c r="J110" s="36">
        <f t="shared" si="10"/>
        <v>-0.18109899154805689</v>
      </c>
      <c r="K110" s="36">
        <f t="shared" si="10"/>
        <v>-0.1624452369871115</v>
      </c>
      <c r="L110" s="36">
        <f t="shared" si="10"/>
        <v>-4.7336432038384536E-2</v>
      </c>
      <c r="M110" s="9"/>
      <c r="N110" s="9">
        <f t="shared" si="11"/>
        <v>-4.5767916545571941E-2</v>
      </c>
      <c r="O110" s="9">
        <f t="shared" si="12"/>
        <v>-0.15535969869773514</v>
      </c>
      <c r="P110" s="9">
        <f t="shared" si="13"/>
        <v>-0.15194485712085465</v>
      </c>
      <c r="Q110" s="9">
        <f t="shared" si="14"/>
        <v>-0.13329110255990922</v>
      </c>
      <c r="R110" s="9">
        <f t="shared" si="15"/>
        <v>-1.8182297611182272E-2</v>
      </c>
      <c r="S110" s="9"/>
      <c r="T110" s="36">
        <v>-3.4348465860834135E-2</v>
      </c>
      <c r="U110" s="36">
        <v>1.7666666666666666E-3</v>
      </c>
      <c r="V110" s="37">
        <f t="shared" si="16"/>
        <v>-3.6115132527500801E-2</v>
      </c>
      <c r="W110" s="8"/>
      <c r="Y110" s="4"/>
    </row>
    <row r="111" spans="1:25" x14ac:dyDescent="0.2">
      <c r="A111" s="4">
        <v>39538</v>
      </c>
      <c r="B111" s="5">
        <v>5.1260000000000003</v>
      </c>
      <c r="C111" s="5">
        <v>71.31</v>
      </c>
      <c r="D111" s="5">
        <v>28.38</v>
      </c>
      <c r="E111" s="6">
        <v>165.39</v>
      </c>
      <c r="F111" s="6">
        <v>19.840599999999998</v>
      </c>
      <c r="H111" s="36">
        <f t="shared" si="10"/>
        <v>0.1362663034911685</v>
      </c>
      <c r="I111" s="36">
        <f t="shared" si="10"/>
        <v>9.9596452747560751E-2</v>
      </c>
      <c r="J111" s="36">
        <f t="shared" si="10"/>
        <v>4.2471374907291394E-2</v>
      </c>
      <c r="K111" s="36">
        <f t="shared" si="10"/>
        <v>-2.5313273237929659E-2</v>
      </c>
      <c r="L111" s="36">
        <f t="shared" si="10"/>
        <v>-6.2504319947699213E-2</v>
      </c>
      <c r="M111" s="9"/>
      <c r="N111" s="9">
        <f t="shared" si="11"/>
        <v>0.12459300537642695</v>
      </c>
      <c r="O111" s="9">
        <f t="shared" si="12"/>
        <v>8.7923154632819203E-2</v>
      </c>
      <c r="P111" s="9">
        <f t="shared" si="13"/>
        <v>3.0798076792549846E-2</v>
      </c>
      <c r="Q111" s="9">
        <f t="shared" si="14"/>
        <v>-3.6986571352671208E-2</v>
      </c>
      <c r="R111" s="9">
        <f t="shared" si="15"/>
        <v>-7.4177618062440762E-2</v>
      </c>
      <c r="S111" s="9"/>
      <c r="T111" s="36">
        <v>-6.3121156239703477E-3</v>
      </c>
      <c r="U111" s="36">
        <v>1.0499999999999999E-3</v>
      </c>
      <c r="V111" s="37">
        <f t="shared" si="16"/>
        <v>-7.3621156239703474E-3</v>
      </c>
      <c r="W111" s="8"/>
      <c r="Y111" s="4"/>
    </row>
    <row r="112" spans="1:25" x14ac:dyDescent="0.2">
      <c r="A112" s="4">
        <v>39568</v>
      </c>
      <c r="B112" s="5">
        <v>6.2160000000000002</v>
      </c>
      <c r="C112" s="5">
        <v>78.760000000000005</v>
      </c>
      <c r="D112" s="5">
        <v>28.52</v>
      </c>
      <c r="E112" s="6">
        <v>191.37</v>
      </c>
      <c r="F112" s="6">
        <v>19.063300000000002</v>
      </c>
      <c r="H112" s="36">
        <f t="shared" si="10"/>
        <v>0.19280098512346686</v>
      </c>
      <c r="I112" s="36">
        <f t="shared" si="10"/>
        <v>9.9368683730712559E-2</v>
      </c>
      <c r="J112" s="36">
        <f t="shared" si="10"/>
        <v>4.9209238141987161E-3</v>
      </c>
      <c r="K112" s="36">
        <f t="shared" si="10"/>
        <v>0.1459024056522718</v>
      </c>
      <c r="L112" s="36">
        <f t="shared" si="10"/>
        <v>-3.9965322634786027E-2</v>
      </c>
      <c r="M112" s="9"/>
      <c r="N112" s="9">
        <f t="shared" si="11"/>
        <v>0.10632932163843552</v>
      </c>
      <c r="O112" s="9">
        <f t="shared" si="12"/>
        <v>1.2897020245681221E-2</v>
      </c>
      <c r="P112" s="9">
        <f t="shared" si="13"/>
        <v>-8.1550739670832623E-2</v>
      </c>
      <c r="Q112" s="9">
        <f t="shared" si="14"/>
        <v>5.9430742167240466E-2</v>
      </c>
      <c r="R112" s="9">
        <f t="shared" si="15"/>
        <v>-0.12643698611981735</v>
      </c>
      <c r="S112" s="9"/>
      <c r="T112" s="36">
        <v>4.639017829204807E-2</v>
      </c>
      <c r="U112" s="36">
        <v>1.075E-3</v>
      </c>
      <c r="V112" s="37">
        <f t="shared" si="16"/>
        <v>4.5315178292048071E-2</v>
      </c>
      <c r="W112" s="8"/>
      <c r="Y112" s="4"/>
    </row>
    <row r="113" spans="1:25" x14ac:dyDescent="0.2">
      <c r="A113" s="4">
        <v>39598</v>
      </c>
      <c r="B113" s="5">
        <v>6.734</v>
      </c>
      <c r="C113" s="5">
        <v>81.61</v>
      </c>
      <c r="D113" s="5">
        <v>28.32</v>
      </c>
      <c r="E113" s="6">
        <v>176.41</v>
      </c>
      <c r="F113" s="6">
        <v>18.3523</v>
      </c>
      <c r="H113" s="36">
        <f t="shared" si="10"/>
        <v>8.0042707673536356E-2</v>
      </c>
      <c r="I113" s="36">
        <f t="shared" si="10"/>
        <v>3.554654971022659E-2</v>
      </c>
      <c r="J113" s="36">
        <f t="shared" si="10"/>
        <v>-7.0373267205762037E-3</v>
      </c>
      <c r="K113" s="36">
        <f t="shared" si="10"/>
        <v>-8.1397895613659163E-2</v>
      </c>
      <c r="L113" s="36">
        <f t="shared" si="10"/>
        <v>-3.8010113454588698E-2</v>
      </c>
      <c r="M113" s="9"/>
      <c r="N113" s="9">
        <f t="shared" si="11"/>
        <v>4.5451235198367947E-2</v>
      </c>
      <c r="O113" s="9">
        <f t="shared" si="12"/>
        <v>9.5507723505818161E-4</v>
      </c>
      <c r="P113" s="9">
        <f t="shared" si="13"/>
        <v>-4.1628799195744609E-2</v>
      </c>
      <c r="Q113" s="9">
        <f t="shared" si="14"/>
        <v>-0.11598936808882757</v>
      </c>
      <c r="R113" s="9">
        <f t="shared" si="15"/>
        <v>-7.2601585929757101E-2</v>
      </c>
      <c r="S113" s="9"/>
      <c r="T113" s="36">
        <v>1.0219842355563627E-2</v>
      </c>
      <c r="U113" s="36">
        <v>1.4416666666666666E-3</v>
      </c>
      <c r="V113" s="37">
        <f t="shared" si="16"/>
        <v>8.7781756888969595E-3</v>
      </c>
      <c r="W113" s="8"/>
      <c r="Y113" s="4"/>
    </row>
    <row r="114" spans="1:25" x14ac:dyDescent="0.2">
      <c r="A114" s="4">
        <v>39629</v>
      </c>
      <c r="B114" s="5">
        <v>5.9820000000000002</v>
      </c>
      <c r="C114" s="5">
        <v>73.31</v>
      </c>
      <c r="D114" s="5">
        <v>27.51</v>
      </c>
      <c r="E114" s="6">
        <v>174.9</v>
      </c>
      <c r="F114" s="6">
        <v>16.560700000000001</v>
      </c>
      <c r="H114" s="36">
        <f t="shared" si="10"/>
        <v>-0.11841436053112646</v>
      </c>
      <c r="I114" s="36">
        <f t="shared" si="10"/>
        <v>-0.10725477824565627</v>
      </c>
      <c r="J114" s="36">
        <f t="shared" si="10"/>
        <v>-2.9018693889035819E-2</v>
      </c>
      <c r="K114" s="36">
        <f t="shared" si="10"/>
        <v>-8.5964492837581168E-3</v>
      </c>
      <c r="L114" s="36">
        <f t="shared" si="10"/>
        <v>-0.10272248865041675</v>
      </c>
      <c r="M114" s="9"/>
      <c r="N114" s="9">
        <f t="shared" si="11"/>
        <v>-1.123322680538183E-2</v>
      </c>
      <c r="O114" s="9">
        <f t="shared" si="12"/>
        <v>-7.364451991162535E-5</v>
      </c>
      <c r="P114" s="9">
        <f t="shared" si="13"/>
        <v>7.8162439836708827E-2</v>
      </c>
      <c r="Q114" s="9">
        <f t="shared" si="14"/>
        <v>9.8584684441986523E-2</v>
      </c>
      <c r="R114" s="9">
        <f t="shared" si="15"/>
        <v>4.4586450753278939E-3</v>
      </c>
      <c r="S114" s="9"/>
      <c r="T114" s="36">
        <v>-8.9516215416631545E-2</v>
      </c>
      <c r="U114" s="36">
        <v>1.5500000000000002E-3</v>
      </c>
      <c r="V114" s="37">
        <f t="shared" si="16"/>
        <v>-9.1066215416631541E-2</v>
      </c>
      <c r="W114" s="8"/>
      <c r="Y114" s="4"/>
    </row>
    <row r="115" spans="1:25" x14ac:dyDescent="0.2">
      <c r="A115" s="4">
        <v>39660</v>
      </c>
      <c r="B115" s="5">
        <v>5.6769999999999996</v>
      </c>
      <c r="C115" s="5">
        <v>76.38</v>
      </c>
      <c r="D115" s="5">
        <v>25.72</v>
      </c>
      <c r="E115" s="6">
        <v>184.04</v>
      </c>
      <c r="F115" s="6">
        <v>17.6982</v>
      </c>
      <c r="H115" s="36">
        <f t="shared" si="10"/>
        <v>-5.2332036019167201E-2</v>
      </c>
      <c r="I115" s="36">
        <f t="shared" si="10"/>
        <v>4.102385656187478E-2</v>
      </c>
      <c r="J115" s="36">
        <f t="shared" si="10"/>
        <v>-6.7280675567064588E-2</v>
      </c>
      <c r="K115" s="36">
        <f t="shared" si="10"/>
        <v>5.0938743262711333E-2</v>
      </c>
      <c r="L115" s="36">
        <f t="shared" si="10"/>
        <v>6.6430520898109732E-2</v>
      </c>
      <c r="M115" s="9"/>
      <c r="N115" s="9">
        <f t="shared" si="11"/>
        <v>-5.8814687231021512E-2</v>
      </c>
      <c r="O115" s="9">
        <f t="shared" si="12"/>
        <v>3.4541205350020462E-2</v>
      </c>
      <c r="P115" s="9">
        <f t="shared" si="13"/>
        <v>-7.3763326778918906E-2</v>
      </c>
      <c r="Q115" s="9">
        <f t="shared" si="14"/>
        <v>4.4456092050857016E-2</v>
      </c>
      <c r="R115" s="9">
        <f t="shared" si="15"/>
        <v>5.9947869686255414E-2</v>
      </c>
      <c r="S115" s="9"/>
      <c r="T115" s="36">
        <v>-9.6593331995913495E-3</v>
      </c>
      <c r="U115" s="36">
        <v>1.3583333333333331E-3</v>
      </c>
      <c r="V115" s="37">
        <f t="shared" si="16"/>
        <v>-1.1017666532924682E-2</v>
      </c>
      <c r="W115" s="8"/>
      <c r="Y115" s="4"/>
    </row>
    <row r="116" spans="1:25" x14ac:dyDescent="0.2">
      <c r="A116" s="4">
        <v>39689</v>
      </c>
      <c r="B116" s="5">
        <v>6.0590000000000002</v>
      </c>
      <c r="C116" s="5">
        <v>80.88</v>
      </c>
      <c r="D116" s="5">
        <v>27.29</v>
      </c>
      <c r="E116" s="6">
        <v>163.97</v>
      </c>
      <c r="F116" s="6">
        <v>18.115300000000001</v>
      </c>
      <c r="H116" s="36">
        <f t="shared" si="10"/>
        <v>6.5121845774262846E-2</v>
      </c>
      <c r="I116" s="36">
        <f t="shared" si="10"/>
        <v>5.7245692914845756E-2</v>
      </c>
      <c r="J116" s="36">
        <f t="shared" si="10"/>
        <v>5.9251435350828462E-2</v>
      </c>
      <c r="K116" s="36">
        <f t="shared" si="10"/>
        <v>-0.11546964102549079</v>
      </c>
      <c r="L116" s="36">
        <f t="shared" si="10"/>
        <v>2.3293945577825118E-2</v>
      </c>
      <c r="M116" s="9"/>
      <c r="N116" s="9">
        <f t="shared" si="11"/>
        <v>2.7427785390416692E-2</v>
      </c>
      <c r="O116" s="9">
        <f t="shared" si="12"/>
        <v>1.9551632530999601E-2</v>
      </c>
      <c r="P116" s="9">
        <f t="shared" si="13"/>
        <v>2.1557374966982307E-2</v>
      </c>
      <c r="Q116" s="9">
        <f t="shared" si="14"/>
        <v>-0.15316370140933694</v>
      </c>
      <c r="R116" s="9">
        <f t="shared" si="15"/>
        <v>-1.4400114806021037E-2</v>
      </c>
      <c r="S116" s="9"/>
      <c r="T116" s="36">
        <v>1.2396529167478279E-2</v>
      </c>
      <c r="U116" s="36">
        <v>1.4333333333333333E-3</v>
      </c>
      <c r="V116" s="37">
        <f t="shared" si="16"/>
        <v>1.0963195834144946E-2</v>
      </c>
      <c r="W116" s="8"/>
      <c r="Y116" s="4"/>
    </row>
    <row r="117" spans="1:25" x14ac:dyDescent="0.2">
      <c r="A117" s="4">
        <v>39721</v>
      </c>
      <c r="B117" s="5">
        <v>4.0609999999999999</v>
      </c>
      <c r="C117" s="5">
        <v>72.760000000000005</v>
      </c>
      <c r="D117" s="5">
        <v>26.69</v>
      </c>
      <c r="E117" s="6">
        <v>128</v>
      </c>
      <c r="F117" s="6">
        <v>17.4802</v>
      </c>
      <c r="H117" s="36">
        <f t="shared" si="10"/>
        <v>-0.40011552125869138</v>
      </c>
      <c r="I117" s="36">
        <f t="shared" si="10"/>
        <v>-0.10580022106229439</v>
      </c>
      <c r="J117" s="36">
        <f t="shared" si="10"/>
        <v>-2.2231371303814279E-2</v>
      </c>
      <c r="K117" s="36">
        <f t="shared" si="10"/>
        <v>-0.24765322034215986</v>
      </c>
      <c r="L117" s="36">
        <f t="shared" si="10"/>
        <v>-3.5688073261544377E-2</v>
      </c>
      <c r="M117" s="9"/>
      <c r="N117" s="9">
        <f t="shared" si="11"/>
        <v>-0.28810554752088197</v>
      </c>
      <c r="O117" s="9">
        <f t="shared" si="12"/>
        <v>6.2097526755150179E-3</v>
      </c>
      <c r="P117" s="9">
        <f t="shared" si="13"/>
        <v>8.9778602433995131E-2</v>
      </c>
      <c r="Q117" s="9">
        <f t="shared" si="14"/>
        <v>-0.13564324660435045</v>
      </c>
      <c r="R117" s="9">
        <f t="shared" si="15"/>
        <v>7.6321900476265025E-2</v>
      </c>
      <c r="S117" s="9"/>
      <c r="T117" s="36">
        <v>-9.3525294519337027E-2</v>
      </c>
      <c r="U117" s="36">
        <v>9.4166666666666661E-4</v>
      </c>
      <c r="V117" s="37">
        <f t="shared" si="16"/>
        <v>-9.4466961186003687E-2</v>
      </c>
      <c r="W117" s="8"/>
      <c r="Y117" s="4"/>
    </row>
    <row r="118" spans="1:25" x14ac:dyDescent="0.2">
      <c r="A118" s="4">
        <v>39752</v>
      </c>
      <c r="B118" s="5">
        <v>3.855</v>
      </c>
      <c r="C118" s="5">
        <v>57.24</v>
      </c>
      <c r="D118" s="5">
        <v>22.33</v>
      </c>
      <c r="E118" s="6">
        <v>92.5</v>
      </c>
      <c r="F118" s="6">
        <v>16.7882</v>
      </c>
      <c r="H118" s="36">
        <f t="shared" si="10"/>
        <v>-5.2058241688867954E-2</v>
      </c>
      <c r="I118" s="36">
        <f t="shared" si="10"/>
        <v>-0.23991339896167135</v>
      </c>
      <c r="J118" s="36">
        <f t="shared" si="10"/>
        <v>-0.17835789756436643</v>
      </c>
      <c r="K118" s="36">
        <f t="shared" si="10"/>
        <v>-0.32482161940123766</v>
      </c>
      <c r="L118" s="36">
        <f t="shared" si="10"/>
        <v>-4.0392553137765227E-2</v>
      </c>
      <c r="M118" s="9"/>
      <c r="N118" s="9">
        <f t="shared" si="11"/>
        <v>0.18902769291214022</v>
      </c>
      <c r="O118" s="9">
        <f t="shared" si="12"/>
        <v>1.1725356393368358E-3</v>
      </c>
      <c r="P118" s="9">
        <f t="shared" si="13"/>
        <v>6.2728037036641759E-2</v>
      </c>
      <c r="Q118" s="9">
        <f t="shared" si="14"/>
        <v>-8.3735684800229471E-2</v>
      </c>
      <c r="R118" s="9">
        <f t="shared" si="15"/>
        <v>0.20069338146324295</v>
      </c>
      <c r="S118" s="9"/>
      <c r="T118" s="36">
        <v>-0.18481131395045974</v>
      </c>
      <c r="U118" s="36">
        <v>5.5833333333333332E-4</v>
      </c>
      <c r="V118" s="37">
        <f t="shared" si="16"/>
        <v>-0.18536964728379307</v>
      </c>
      <c r="W118" s="8"/>
      <c r="Y118" s="4"/>
    </row>
    <row r="119" spans="1:25" x14ac:dyDescent="0.2">
      <c r="A119" s="4">
        <v>39780</v>
      </c>
      <c r="B119" s="5">
        <v>3.306</v>
      </c>
      <c r="C119" s="5">
        <v>42.66</v>
      </c>
      <c r="D119" s="5">
        <v>20.22</v>
      </c>
      <c r="E119" s="6">
        <v>78.989999999999995</v>
      </c>
      <c r="F119" s="6">
        <v>15.5748</v>
      </c>
      <c r="H119" s="36">
        <f t="shared" si="10"/>
        <v>-0.15363200761646031</v>
      </c>
      <c r="I119" s="36">
        <f t="shared" si="10"/>
        <v>-0.2939912416450457</v>
      </c>
      <c r="J119" s="36">
        <f t="shared" si="10"/>
        <v>-9.925885225974114E-2</v>
      </c>
      <c r="K119" s="36">
        <f t="shared" si="10"/>
        <v>-0.15788738234205188</v>
      </c>
      <c r="L119" s="36">
        <f t="shared" si="10"/>
        <v>-7.5022035172189791E-2</v>
      </c>
      <c r="M119" s="9"/>
      <c r="N119" s="9">
        <f t="shared" si="11"/>
        <v>-6.4404656790602338E-2</v>
      </c>
      <c r="O119" s="9">
        <f t="shared" si="12"/>
        <v>-0.20476389081918772</v>
      </c>
      <c r="P119" s="9">
        <f t="shared" si="13"/>
        <v>-1.0031501433883164E-2</v>
      </c>
      <c r="Q119" s="9">
        <f t="shared" si="14"/>
        <v>-6.8660031516193903E-2</v>
      </c>
      <c r="R119" s="9">
        <f t="shared" si="15"/>
        <v>1.4205315653668185E-2</v>
      </c>
      <c r="S119" s="9"/>
      <c r="T119" s="36">
        <v>-7.8263799635242812E-2</v>
      </c>
      <c r="U119" s="36">
        <v>1.5833333333333332E-4</v>
      </c>
      <c r="V119" s="37">
        <f t="shared" si="16"/>
        <v>-7.8422132968576141E-2</v>
      </c>
      <c r="W119" s="8"/>
      <c r="Y119" s="4"/>
    </row>
    <row r="120" spans="1:25" x14ac:dyDescent="0.2">
      <c r="A120" s="4">
        <v>39813</v>
      </c>
      <c r="B120" s="5">
        <v>3.05</v>
      </c>
      <c r="C120" s="5">
        <v>51.32</v>
      </c>
      <c r="D120" s="5">
        <v>19.440000000000001</v>
      </c>
      <c r="E120" s="6">
        <v>84.39</v>
      </c>
      <c r="F120" s="6">
        <v>16.7882</v>
      </c>
      <c r="H120" s="36">
        <f t="shared" si="10"/>
        <v>-8.0597408779512214E-2</v>
      </c>
      <c r="I120" s="36">
        <f t="shared" si="10"/>
        <v>0.18481882670423133</v>
      </c>
      <c r="J120" s="36">
        <f t="shared" si="10"/>
        <v>-3.9339414560032225E-2</v>
      </c>
      <c r="K120" s="36">
        <f t="shared" si="10"/>
        <v>6.6127648993547547E-2</v>
      </c>
      <c r="L120" s="36">
        <f t="shared" si="10"/>
        <v>7.5022035172189819E-2</v>
      </c>
      <c r="M120" s="9"/>
      <c r="N120" s="9">
        <f t="shared" si="11"/>
        <v>-0.11133448228034087</v>
      </c>
      <c r="O120" s="9">
        <f t="shared" si="12"/>
        <v>0.15408175320340267</v>
      </c>
      <c r="P120" s="9">
        <f t="shared" si="13"/>
        <v>-7.0076488060860878E-2</v>
      </c>
      <c r="Q120" s="9">
        <f t="shared" si="14"/>
        <v>3.5390575492718887E-2</v>
      </c>
      <c r="R120" s="9">
        <f t="shared" si="15"/>
        <v>4.4284961671361159E-2</v>
      </c>
      <c r="S120" s="9"/>
      <c r="T120" s="36">
        <v>6.0886871217237645E-3</v>
      </c>
      <c r="U120" s="36">
        <v>2.4999999999999998E-5</v>
      </c>
      <c r="V120" s="37">
        <f t="shared" si="16"/>
        <v>6.0636871217237646E-3</v>
      </c>
      <c r="W120" s="8"/>
      <c r="Y120" s="4"/>
    </row>
    <row r="121" spans="1:25" x14ac:dyDescent="0.2">
      <c r="A121" s="4">
        <v>39843</v>
      </c>
      <c r="B121" s="5">
        <v>3.22</v>
      </c>
      <c r="C121" s="5">
        <v>58.83</v>
      </c>
      <c r="D121" s="5">
        <v>17.100000000000001</v>
      </c>
      <c r="E121" s="6">
        <v>80.73</v>
      </c>
      <c r="F121" s="6">
        <v>13.821099999999999</v>
      </c>
      <c r="H121" s="36">
        <f t="shared" ref="H121:L171" si="17">LN(B121/B120)</f>
        <v>5.423976893699687E-2</v>
      </c>
      <c r="I121" s="36">
        <f t="shared" si="17"/>
        <v>0.13657138912892888</v>
      </c>
      <c r="J121" s="36">
        <f t="shared" si="17"/>
        <v>-0.12825433552367885</v>
      </c>
      <c r="K121" s="36">
        <f t="shared" si="17"/>
        <v>-4.4338657762950998E-2</v>
      </c>
      <c r="L121" s="36">
        <f t="shared" si="17"/>
        <v>-0.1944798487095806</v>
      </c>
      <c r="M121" s="9"/>
      <c r="N121" s="9">
        <f t="shared" si="11"/>
        <v>0.15952429025577425</v>
      </c>
      <c r="O121" s="9">
        <f t="shared" si="12"/>
        <v>0.24185591044770627</v>
      </c>
      <c r="P121" s="9">
        <f t="shared" si="13"/>
        <v>-2.2969814204901462E-2</v>
      </c>
      <c r="Q121" s="9">
        <f t="shared" si="14"/>
        <v>6.0945863555826388E-2</v>
      </c>
      <c r="R121" s="9">
        <f t="shared" si="15"/>
        <v>-8.9195327390803214E-2</v>
      </c>
      <c r="S121" s="9"/>
      <c r="T121" s="36">
        <v>-8.9622178973852107E-2</v>
      </c>
      <c r="U121" s="36">
        <v>1.0833333333333333E-4</v>
      </c>
      <c r="V121" s="37">
        <f t="shared" si="16"/>
        <v>-8.9730512307185442E-2</v>
      </c>
      <c r="W121" s="8"/>
      <c r="Y121" s="4"/>
    </row>
    <row r="122" spans="1:25" x14ac:dyDescent="0.2">
      <c r="A122" s="4">
        <v>39871</v>
      </c>
      <c r="B122" s="5">
        <v>3.19</v>
      </c>
      <c r="C122" s="5">
        <v>64.75</v>
      </c>
      <c r="D122" s="5">
        <v>16.149999999999999</v>
      </c>
      <c r="E122" s="6">
        <v>91.08</v>
      </c>
      <c r="F122" s="6">
        <v>11.6693</v>
      </c>
      <c r="H122" s="36">
        <f t="shared" si="17"/>
        <v>-9.3604427595638078E-3</v>
      </c>
      <c r="I122" s="36">
        <f t="shared" si="17"/>
        <v>9.5881771703282506E-2</v>
      </c>
      <c r="J122" s="36">
        <f t="shared" si="17"/>
        <v>-5.7158413839948755E-2</v>
      </c>
      <c r="K122" s="36">
        <f t="shared" si="17"/>
        <v>0.12062798778861472</v>
      </c>
      <c r="L122" s="36">
        <f t="shared" si="17"/>
        <v>-0.16923494832480435</v>
      </c>
      <c r="M122" s="9"/>
      <c r="N122" s="9">
        <f t="shared" si="11"/>
        <v>0.13430349162687683</v>
      </c>
      <c r="O122" s="9">
        <f t="shared" si="12"/>
        <v>0.23954570608972314</v>
      </c>
      <c r="P122" s="9">
        <f t="shared" si="13"/>
        <v>8.6505520546491868E-2</v>
      </c>
      <c r="Q122" s="9">
        <f t="shared" si="14"/>
        <v>0.26429192217505537</v>
      </c>
      <c r="R122" s="9">
        <f t="shared" si="15"/>
        <v>-2.5571013938363724E-2</v>
      </c>
      <c r="S122" s="9"/>
      <c r="T122" s="36">
        <v>-0.11650949365565501</v>
      </c>
      <c r="U122" s="36">
        <v>2.5000000000000001E-4</v>
      </c>
      <c r="V122" s="37">
        <f t="shared" si="16"/>
        <v>-0.11675949365565501</v>
      </c>
      <c r="W122" s="8"/>
      <c r="Y122" s="4"/>
    </row>
    <row r="123" spans="1:25" x14ac:dyDescent="0.2">
      <c r="A123" s="4">
        <v>39903</v>
      </c>
      <c r="B123" s="5">
        <v>3.7519999999999998</v>
      </c>
      <c r="C123" s="5">
        <v>73.430000000000007</v>
      </c>
      <c r="D123" s="5">
        <v>18.37</v>
      </c>
      <c r="E123" s="6">
        <v>106.02</v>
      </c>
      <c r="F123" s="6">
        <v>12.911099999999999</v>
      </c>
      <c r="H123" s="36">
        <f t="shared" si="17"/>
        <v>0.16226811434722505</v>
      </c>
      <c r="I123" s="36">
        <f t="shared" si="17"/>
        <v>0.12579887088387215</v>
      </c>
      <c r="J123" s="36">
        <f t="shared" si="17"/>
        <v>0.12879884955836887</v>
      </c>
      <c r="K123" s="36">
        <f t="shared" si="17"/>
        <v>0.1518895143641211</v>
      </c>
      <c r="L123" s="36">
        <f t="shared" si="17"/>
        <v>0.10112594485864178</v>
      </c>
      <c r="M123" s="9"/>
      <c r="N123" s="9">
        <f t="shared" si="11"/>
        <v>2.5504258720412773E-2</v>
      </c>
      <c r="O123" s="9">
        <f t="shared" si="12"/>
        <v>-1.0964984742940123E-2</v>
      </c>
      <c r="P123" s="9">
        <f t="shared" si="13"/>
        <v>-7.9650060684434004E-3</v>
      </c>
      <c r="Q123" s="9">
        <f t="shared" si="14"/>
        <v>1.5125658737308825E-2</v>
      </c>
      <c r="R123" s="9">
        <f t="shared" si="15"/>
        <v>-3.5637910768170494E-2</v>
      </c>
      <c r="S123" s="9"/>
      <c r="T123" s="36">
        <v>8.0908821119579186E-2</v>
      </c>
      <c r="U123" s="36">
        <v>1.75E-4</v>
      </c>
      <c r="V123" s="37">
        <f t="shared" si="16"/>
        <v>8.0733821119579191E-2</v>
      </c>
      <c r="W123" s="8"/>
      <c r="Y123" s="4"/>
    </row>
    <row r="124" spans="1:25" x14ac:dyDescent="0.2">
      <c r="A124" s="4">
        <v>39933</v>
      </c>
      <c r="B124" s="5">
        <v>4.4939999999999998</v>
      </c>
      <c r="C124" s="5">
        <v>80.52</v>
      </c>
      <c r="D124" s="5">
        <v>20.260000000000002</v>
      </c>
      <c r="E124" s="6">
        <v>128.5</v>
      </c>
      <c r="F124" s="6">
        <v>12.6646</v>
      </c>
      <c r="H124" s="36">
        <f t="shared" si="17"/>
        <v>0.18045414261915915</v>
      </c>
      <c r="I124" s="36">
        <f t="shared" si="17"/>
        <v>9.2173029308071544E-2</v>
      </c>
      <c r="J124" s="36">
        <f t="shared" si="17"/>
        <v>9.7929599593503044E-2</v>
      </c>
      <c r="K124" s="36">
        <f t="shared" si="17"/>
        <v>0.19230114877561447</v>
      </c>
      <c r="L124" s="36">
        <f t="shared" si="17"/>
        <v>-1.9276706644181154E-2</v>
      </c>
      <c r="M124" s="9"/>
      <c r="N124" s="9">
        <f t="shared" si="11"/>
        <v>3.0312882324048662E-2</v>
      </c>
      <c r="O124" s="9">
        <f t="shared" si="12"/>
        <v>-5.7968230987038946E-2</v>
      </c>
      <c r="P124" s="9">
        <f t="shared" si="13"/>
        <v>-5.2211660701607446E-2</v>
      </c>
      <c r="Q124" s="9">
        <f t="shared" si="14"/>
        <v>4.2159888480503976E-2</v>
      </c>
      <c r="R124" s="9">
        <f t="shared" si="15"/>
        <v>-0.16941796693929165</v>
      </c>
      <c r="S124" s="9"/>
      <c r="T124" s="36">
        <v>9.0288289180348244E-2</v>
      </c>
      <c r="U124" s="36">
        <v>1.3333333333333334E-4</v>
      </c>
      <c r="V124" s="37">
        <f t="shared" si="16"/>
        <v>9.0154955847014911E-2</v>
      </c>
      <c r="W124" s="8"/>
      <c r="Y124" s="4"/>
    </row>
    <row r="125" spans="1:25" x14ac:dyDescent="0.2">
      <c r="A125" s="4">
        <v>39962</v>
      </c>
      <c r="B125" s="5">
        <v>4.851</v>
      </c>
      <c r="C125" s="5">
        <v>77.989999999999995</v>
      </c>
      <c r="D125" s="5">
        <v>20.89</v>
      </c>
      <c r="E125" s="6">
        <v>144.57</v>
      </c>
      <c r="F125" s="6">
        <v>14.3993</v>
      </c>
      <c r="H125" s="36">
        <f t="shared" si="17"/>
        <v>7.6441695499942119E-2</v>
      </c>
      <c r="I125" s="36">
        <f t="shared" si="17"/>
        <v>-3.1924987429184037E-2</v>
      </c>
      <c r="J125" s="36">
        <f t="shared" si="17"/>
        <v>3.0622076747937096E-2</v>
      </c>
      <c r="K125" s="36">
        <f t="shared" si="17"/>
        <v>0.11783491498507646</v>
      </c>
      <c r="L125" s="36">
        <f t="shared" si="17"/>
        <v>0.12836889443744359</v>
      </c>
      <c r="M125" s="9"/>
      <c r="N125" s="9">
        <f t="shared" si="11"/>
        <v>-1.993121168191081E-2</v>
      </c>
      <c r="O125" s="9">
        <f t="shared" si="12"/>
        <v>-0.12829789461103697</v>
      </c>
      <c r="P125" s="9">
        <f t="shared" si="13"/>
        <v>-6.575083043391583E-2</v>
      </c>
      <c r="Q125" s="9">
        <f t="shared" si="14"/>
        <v>2.1462007803223535E-2</v>
      </c>
      <c r="R125" s="9">
        <f t="shared" si="15"/>
        <v>3.1995987255590663E-2</v>
      </c>
      <c r="S125" s="9"/>
      <c r="T125" s="36">
        <v>5.2438201322291531E-2</v>
      </c>
      <c r="U125" s="36">
        <v>1.4999999999999999E-4</v>
      </c>
      <c r="V125" s="37">
        <f t="shared" si="16"/>
        <v>5.2288201322291533E-2</v>
      </c>
      <c r="W125" s="8"/>
      <c r="Y125" s="4"/>
    </row>
    <row r="126" spans="1:25" x14ac:dyDescent="0.2">
      <c r="A126" s="4">
        <v>39994</v>
      </c>
      <c r="B126" s="5">
        <v>5.09</v>
      </c>
      <c r="C126" s="5">
        <v>83.71</v>
      </c>
      <c r="D126" s="5">
        <v>23.77</v>
      </c>
      <c r="E126" s="6">
        <v>147.44</v>
      </c>
      <c r="F126" s="6">
        <v>14.219200000000001</v>
      </c>
      <c r="H126" s="36">
        <f t="shared" si="17"/>
        <v>4.809296129935197E-2</v>
      </c>
      <c r="I126" s="36">
        <f t="shared" si="17"/>
        <v>7.0777831329558227E-2</v>
      </c>
      <c r="J126" s="36">
        <f t="shared" si="17"/>
        <v>0.12915370580362803</v>
      </c>
      <c r="K126" s="36">
        <f t="shared" si="17"/>
        <v>1.9657494041216902E-2</v>
      </c>
      <c r="L126" s="36">
        <f t="shared" si="17"/>
        <v>-1.2586430287211733E-2</v>
      </c>
      <c r="M126" s="9"/>
      <c r="N126" s="9">
        <f t="shared" si="11"/>
        <v>2.6811593579639696E-2</v>
      </c>
      <c r="O126" s="9">
        <f t="shared" si="12"/>
        <v>4.9496463609845949E-2</v>
      </c>
      <c r="P126" s="9">
        <f t="shared" si="13"/>
        <v>0.10787233808391576</v>
      </c>
      <c r="Q126" s="9">
        <f t="shared" si="14"/>
        <v>-1.623873678495373E-3</v>
      </c>
      <c r="R126" s="9">
        <f t="shared" si="15"/>
        <v>-3.3867798006924014E-2</v>
      </c>
      <c r="S126" s="9"/>
      <c r="T126" s="36">
        <v>-4.4556258446179113E-4</v>
      </c>
      <c r="U126" s="36">
        <v>1.4999999999999999E-4</v>
      </c>
      <c r="V126" s="37">
        <f t="shared" si="16"/>
        <v>-5.9556258446179114E-4</v>
      </c>
      <c r="W126" s="8"/>
      <c r="Y126" s="4"/>
    </row>
    <row r="127" spans="1:25" x14ac:dyDescent="0.2">
      <c r="A127" s="4">
        <v>40025</v>
      </c>
      <c r="B127" s="5">
        <v>5.8390000000000004</v>
      </c>
      <c r="C127" s="5">
        <v>85.83</v>
      </c>
      <c r="D127" s="5">
        <v>23.52</v>
      </c>
      <c r="E127" s="6">
        <v>163.30000000000001</v>
      </c>
      <c r="F127" s="6">
        <v>15.1008</v>
      </c>
      <c r="H127" s="36">
        <f t="shared" si="17"/>
        <v>0.13728171873896933</v>
      </c>
      <c r="I127" s="36">
        <f t="shared" si="17"/>
        <v>2.5010151058163559E-2</v>
      </c>
      <c r="J127" s="36">
        <f t="shared" si="17"/>
        <v>-1.0573158341676336E-2</v>
      </c>
      <c r="K127" s="36">
        <f t="shared" si="17"/>
        <v>0.10216768661485169</v>
      </c>
      <c r="L127" s="36">
        <f t="shared" si="17"/>
        <v>6.0154558547857492E-2</v>
      </c>
      <c r="M127" s="9"/>
      <c r="N127" s="9">
        <f t="shared" si="11"/>
        <v>1.3981985559635812E-2</v>
      </c>
      <c r="O127" s="9">
        <f t="shared" si="12"/>
        <v>-9.8289582121169949E-2</v>
      </c>
      <c r="P127" s="9">
        <f t="shared" si="13"/>
        <v>-0.13387289152100984</v>
      </c>
      <c r="Q127" s="9">
        <f t="shared" si="14"/>
        <v>-2.1132046564481824E-2</v>
      </c>
      <c r="R127" s="9">
        <f t="shared" si="15"/>
        <v>-6.3145174631476023E-2</v>
      </c>
      <c r="S127" s="9"/>
      <c r="T127" s="36">
        <v>7.1401614764187119E-2</v>
      </c>
      <c r="U127" s="36">
        <v>1.4999999999999999E-4</v>
      </c>
      <c r="V127" s="37">
        <f t="shared" si="16"/>
        <v>7.1251614764187121E-2</v>
      </c>
      <c r="W127" s="8"/>
      <c r="Y127" s="4"/>
    </row>
    <row r="128" spans="1:25" x14ac:dyDescent="0.2">
      <c r="A128" s="4">
        <v>40056</v>
      </c>
      <c r="B128" s="5">
        <v>6.0110000000000001</v>
      </c>
      <c r="C128" s="5">
        <v>81.23</v>
      </c>
      <c r="D128" s="5">
        <v>24.65</v>
      </c>
      <c r="E128" s="6">
        <v>165.46</v>
      </c>
      <c r="F128" s="6">
        <v>15.8307</v>
      </c>
      <c r="H128" s="36">
        <f t="shared" si="17"/>
        <v>2.9031574755624363E-2</v>
      </c>
      <c r="I128" s="36">
        <f t="shared" si="17"/>
        <v>-5.5083958667265974E-2</v>
      </c>
      <c r="J128" s="36">
        <f t="shared" si="17"/>
        <v>4.6925777458272901E-2</v>
      </c>
      <c r="K128" s="36">
        <f t="shared" si="17"/>
        <v>1.3140473785617304E-2</v>
      </c>
      <c r="L128" s="36">
        <f t="shared" si="17"/>
        <v>4.7203370201076331E-2</v>
      </c>
      <c r="M128" s="9"/>
      <c r="N128" s="9">
        <f t="shared" si="11"/>
        <v>-3.9612729993304258E-2</v>
      </c>
      <c r="O128" s="9">
        <f t="shared" si="12"/>
        <v>-0.1237282634161946</v>
      </c>
      <c r="P128" s="9">
        <f t="shared" si="13"/>
        <v>-2.1718527290655716E-2</v>
      </c>
      <c r="Q128" s="9">
        <f t="shared" si="14"/>
        <v>-5.550383096331131E-2</v>
      </c>
      <c r="R128" s="9">
        <f t="shared" si="15"/>
        <v>-2.1440934547852286E-2</v>
      </c>
      <c r="S128" s="9"/>
      <c r="T128" s="36">
        <v>3.2901797649338711E-2</v>
      </c>
      <c r="U128" s="36">
        <v>1.4166666666666668E-4</v>
      </c>
      <c r="V128" s="37">
        <f t="shared" si="16"/>
        <v>3.2760130982672046E-2</v>
      </c>
      <c r="W128" s="8"/>
      <c r="Y128" s="4"/>
    </row>
    <row r="129" spans="1:25" x14ac:dyDescent="0.2">
      <c r="A129" s="4">
        <v>40086</v>
      </c>
      <c r="B129" s="5">
        <v>6.62</v>
      </c>
      <c r="C129" s="5">
        <v>93.37</v>
      </c>
      <c r="D129" s="5">
        <v>25.72</v>
      </c>
      <c r="E129" s="6">
        <v>184.35</v>
      </c>
      <c r="F129" s="6">
        <v>15.688599999999999</v>
      </c>
      <c r="H129" s="36">
        <f t="shared" si="17"/>
        <v>9.6504245891891813E-2</v>
      </c>
      <c r="I129" s="36">
        <f t="shared" si="17"/>
        <v>0.13928545743297194</v>
      </c>
      <c r="J129" s="36">
        <f t="shared" si="17"/>
        <v>4.2491998880719459E-2</v>
      </c>
      <c r="K129" s="36">
        <f t="shared" si="17"/>
        <v>0.10810665091811653</v>
      </c>
      <c r="L129" s="36">
        <f t="shared" si="17"/>
        <v>-9.0167587953514372E-3</v>
      </c>
      <c r="M129" s="9"/>
      <c r="N129" s="9">
        <f t="shared" si="11"/>
        <v>2.5253888720568801E-2</v>
      </c>
      <c r="O129" s="9">
        <f t="shared" si="12"/>
        <v>6.8035100261648926E-2</v>
      </c>
      <c r="P129" s="9">
        <f t="shared" si="13"/>
        <v>-2.8758358290603553E-2</v>
      </c>
      <c r="Q129" s="9">
        <f t="shared" si="14"/>
        <v>3.6856293746793514E-2</v>
      </c>
      <c r="R129" s="9">
        <f t="shared" si="15"/>
        <v>-8.0267115966674449E-2</v>
      </c>
      <c r="S129" s="9"/>
      <c r="T129" s="36">
        <v>3.4695462393130247E-2</v>
      </c>
      <c r="U129" s="36">
        <v>9.9999999999999991E-5</v>
      </c>
      <c r="V129" s="37">
        <f t="shared" si="16"/>
        <v>3.4595462393130244E-2</v>
      </c>
      <c r="W129" s="8"/>
      <c r="Y129" s="4"/>
    </row>
    <row r="130" spans="1:25" x14ac:dyDescent="0.2">
      <c r="A130" s="4">
        <v>40116</v>
      </c>
      <c r="B130" s="5">
        <v>6.7389999999999999</v>
      </c>
      <c r="C130" s="5">
        <v>118.84</v>
      </c>
      <c r="D130" s="5">
        <v>27.73</v>
      </c>
      <c r="E130" s="6">
        <v>170.17</v>
      </c>
      <c r="F130" s="6">
        <v>16.143599999999999</v>
      </c>
      <c r="H130" s="36">
        <f t="shared" si="17"/>
        <v>1.7816176015162992E-2</v>
      </c>
      <c r="I130" s="36">
        <f t="shared" si="17"/>
        <v>0.24120795609857229</v>
      </c>
      <c r="J130" s="36">
        <f t="shared" si="17"/>
        <v>7.5245960258268157E-2</v>
      </c>
      <c r="K130" s="36">
        <f t="shared" si="17"/>
        <v>-8.0038187296808311E-2</v>
      </c>
      <c r="L130" s="36">
        <f t="shared" si="17"/>
        <v>2.8589352341704143E-2</v>
      </c>
      <c r="M130" s="9"/>
      <c r="N130" s="9">
        <f t="shared" si="11"/>
        <v>2.363176627077735E-2</v>
      </c>
      <c r="O130" s="9">
        <f t="shared" si="12"/>
        <v>0.24702354635418666</v>
      </c>
      <c r="P130" s="9">
        <f t="shared" si="13"/>
        <v>8.1061550513882516E-2</v>
      </c>
      <c r="Q130" s="9">
        <f t="shared" si="14"/>
        <v>-7.4222597041193952E-2</v>
      </c>
      <c r="R130" s="9">
        <f t="shared" si="15"/>
        <v>3.4404942597318501E-2</v>
      </c>
      <c r="S130" s="9"/>
      <c r="T130" s="36">
        <v>-1.9620459378283713E-2</v>
      </c>
      <c r="U130" s="36">
        <v>5.833333333333334E-5</v>
      </c>
      <c r="V130" s="37">
        <f t="shared" si="16"/>
        <v>-1.9678792711617047E-2</v>
      </c>
      <c r="W130" s="8"/>
      <c r="Y130" s="4"/>
    </row>
    <row r="131" spans="1:25" x14ac:dyDescent="0.2">
      <c r="A131" s="4">
        <v>40147</v>
      </c>
      <c r="B131" s="5">
        <v>7.1420000000000003</v>
      </c>
      <c r="C131" s="5">
        <v>135.91</v>
      </c>
      <c r="D131" s="5">
        <v>29.41</v>
      </c>
      <c r="E131" s="6">
        <v>169.66</v>
      </c>
      <c r="F131" s="6">
        <v>17.2242</v>
      </c>
      <c r="H131" s="36">
        <f t="shared" si="17"/>
        <v>5.8081303208176775E-2</v>
      </c>
      <c r="I131" s="36">
        <f t="shared" si="17"/>
        <v>0.13421485137284894</v>
      </c>
      <c r="J131" s="36">
        <f t="shared" si="17"/>
        <v>5.8819892938216947E-2</v>
      </c>
      <c r="K131" s="36">
        <f t="shared" si="17"/>
        <v>-3.0015030037565085E-3</v>
      </c>
      <c r="L131" s="36">
        <f t="shared" si="17"/>
        <v>6.4791685401884333E-2</v>
      </c>
      <c r="M131" s="9"/>
      <c r="N131" s="9">
        <f t="shared" si="11"/>
        <v>-4.3221246212081531E-2</v>
      </c>
      <c r="O131" s="9">
        <f t="shared" si="12"/>
        <v>3.2912301952590636E-2</v>
      </c>
      <c r="P131" s="9">
        <f t="shared" si="13"/>
        <v>-4.2482656482041359E-2</v>
      </c>
      <c r="Q131" s="9">
        <f t="shared" si="14"/>
        <v>-0.10430405242401482</v>
      </c>
      <c r="R131" s="9">
        <f t="shared" si="15"/>
        <v>-3.6510864018373973E-2</v>
      </c>
      <c r="S131" s="9"/>
      <c r="T131" s="36">
        <v>5.5801604460841654E-2</v>
      </c>
      <c r="U131" s="36">
        <v>4.1666666666666665E-5</v>
      </c>
      <c r="V131" s="37">
        <f t="shared" si="16"/>
        <v>5.5759937794174985E-2</v>
      </c>
      <c r="W131" s="8"/>
      <c r="Y131" s="4"/>
    </row>
    <row r="132" spans="1:25" x14ac:dyDescent="0.2">
      <c r="A132" s="4">
        <v>40178</v>
      </c>
      <c r="B132" s="5">
        <v>7.5309999999999997</v>
      </c>
      <c r="C132" s="5">
        <v>134.63999999999999</v>
      </c>
      <c r="D132" s="5">
        <v>30.48</v>
      </c>
      <c r="E132" s="6">
        <v>168.84</v>
      </c>
      <c r="F132" s="6">
        <v>17.243200000000002</v>
      </c>
      <c r="H132" s="36">
        <f t="shared" si="17"/>
        <v>5.3034985946957797E-2</v>
      </c>
      <c r="I132" s="36">
        <f t="shared" si="17"/>
        <v>-9.3883520847054883E-3</v>
      </c>
      <c r="J132" s="36">
        <f t="shared" si="17"/>
        <v>3.5735978252541843E-2</v>
      </c>
      <c r="K132" s="36">
        <f t="shared" si="17"/>
        <v>-4.8449134652906213E-3</v>
      </c>
      <c r="L132" s="36">
        <f t="shared" si="17"/>
        <v>1.102491161185521E-3</v>
      </c>
      <c r="M132" s="9"/>
      <c r="N132" s="9">
        <f t="shared" si="11"/>
        <v>5.9539546322830324E-3</v>
      </c>
      <c r="O132" s="9">
        <f t="shared" si="12"/>
        <v>-5.6469383399380249E-2</v>
      </c>
      <c r="P132" s="9">
        <f t="shared" si="13"/>
        <v>-1.1345053062132921E-2</v>
      </c>
      <c r="Q132" s="9">
        <f t="shared" si="14"/>
        <v>-5.1925944779965386E-2</v>
      </c>
      <c r="R132" s="9">
        <f t="shared" si="15"/>
        <v>-4.5978540153489247E-2</v>
      </c>
      <c r="S132" s="9"/>
      <c r="T132" s="36">
        <v>1.7615705187766763E-2</v>
      </c>
      <c r="U132" s="36">
        <v>4.1666666666666665E-5</v>
      </c>
      <c r="V132" s="37">
        <f t="shared" si="16"/>
        <v>1.7574038521100097E-2</v>
      </c>
      <c r="W132" s="8"/>
      <c r="Y132" s="4"/>
    </row>
    <row r="133" spans="1:25" x14ac:dyDescent="0.2">
      <c r="A133" s="4">
        <v>40207</v>
      </c>
      <c r="B133" s="5">
        <v>6.859</v>
      </c>
      <c r="C133" s="5">
        <v>125.32</v>
      </c>
      <c r="D133" s="5">
        <v>28.18</v>
      </c>
      <c r="E133" s="6">
        <v>148.72</v>
      </c>
      <c r="F133" s="6">
        <v>17.688700000000001</v>
      </c>
      <c r="H133" s="36">
        <f t="shared" si="17"/>
        <v>-9.346617660203034E-2</v>
      </c>
      <c r="I133" s="36">
        <f t="shared" si="17"/>
        <v>-7.1734083798559542E-2</v>
      </c>
      <c r="J133" s="36">
        <f t="shared" si="17"/>
        <v>-7.8458224347911415E-2</v>
      </c>
      <c r="K133" s="36">
        <f t="shared" si="17"/>
        <v>-0.12688617750110939</v>
      </c>
      <c r="L133" s="36">
        <f t="shared" si="17"/>
        <v>2.5508154764658834E-2</v>
      </c>
      <c r="M133" s="9"/>
      <c r="N133" s="9">
        <f t="shared" si="11"/>
        <v>-6.2063583750899549E-2</v>
      </c>
      <c r="O133" s="9">
        <f t="shared" si="12"/>
        <v>-4.0331490947428751E-2</v>
      </c>
      <c r="P133" s="9">
        <f t="shared" si="13"/>
        <v>-4.7055631496780624E-2</v>
      </c>
      <c r="Q133" s="9">
        <f t="shared" si="14"/>
        <v>-9.5483584649978609E-2</v>
      </c>
      <c r="R133" s="9">
        <f t="shared" si="15"/>
        <v>5.6910747615789625E-2</v>
      </c>
      <c r="S133" s="9"/>
      <c r="T133" s="36">
        <v>-3.7648625758521015E-2</v>
      </c>
      <c r="U133" s="36">
        <v>4.9999999999999996E-5</v>
      </c>
      <c r="V133" s="37">
        <f t="shared" si="16"/>
        <v>-3.7698625758521016E-2</v>
      </c>
      <c r="W133" s="8"/>
      <c r="Y133" s="4"/>
    </row>
    <row r="134" spans="1:25" x14ac:dyDescent="0.2">
      <c r="A134" s="4">
        <v>40235</v>
      </c>
      <c r="B134" s="5">
        <v>7.31</v>
      </c>
      <c r="C134" s="5">
        <v>118.37</v>
      </c>
      <c r="D134" s="5">
        <v>28.67</v>
      </c>
      <c r="E134" s="6">
        <v>156.35</v>
      </c>
      <c r="F134" s="6">
        <v>16.636500000000002</v>
      </c>
      <c r="H134" s="36">
        <f t="shared" si="17"/>
        <v>6.3681615244502707E-2</v>
      </c>
      <c r="I134" s="36">
        <f t="shared" si="17"/>
        <v>-5.7055154118188657E-2</v>
      </c>
      <c r="J134" s="36">
        <f t="shared" si="17"/>
        <v>1.7238773424744301E-2</v>
      </c>
      <c r="K134" s="36">
        <f t="shared" si="17"/>
        <v>5.0031740490661739E-2</v>
      </c>
      <c r="L134" s="36">
        <f t="shared" si="17"/>
        <v>-6.1326940894320066E-2</v>
      </c>
      <c r="M134" s="9"/>
      <c r="N134" s="9">
        <f t="shared" si="11"/>
        <v>1.7823080634053745E-3</v>
      </c>
      <c r="O134" s="9">
        <f t="shared" si="12"/>
        <v>-0.11895446129928598</v>
      </c>
      <c r="P134" s="9">
        <f t="shared" si="13"/>
        <v>-4.4660533756353031E-2</v>
      </c>
      <c r="Q134" s="9">
        <f t="shared" si="14"/>
        <v>-1.1867566690435594E-2</v>
      </c>
      <c r="R134" s="9">
        <f t="shared" si="15"/>
        <v>-0.12322624807541739</v>
      </c>
      <c r="S134" s="9"/>
      <c r="T134" s="36">
        <v>2.8101583957040464E-2</v>
      </c>
      <c r="U134" s="36">
        <v>9.1666666666666668E-5</v>
      </c>
      <c r="V134" s="37">
        <f t="shared" si="16"/>
        <v>2.8009917290373797E-2</v>
      </c>
      <c r="W134" s="8"/>
      <c r="Y134" s="4"/>
    </row>
    <row r="135" spans="1:25" x14ac:dyDescent="0.2">
      <c r="A135" s="4">
        <v>40268</v>
      </c>
      <c r="B135" s="5">
        <v>8.391</v>
      </c>
      <c r="C135" s="5">
        <v>135.79</v>
      </c>
      <c r="D135" s="5">
        <v>29.287500000000001</v>
      </c>
      <c r="E135" s="6">
        <v>170.63</v>
      </c>
      <c r="F135" s="6">
        <v>16.257300000000001</v>
      </c>
      <c r="H135" s="36">
        <f t="shared" si="17"/>
        <v>0.13791642912624522</v>
      </c>
      <c r="I135" s="36">
        <f t="shared" si="17"/>
        <v>0.13729426274490092</v>
      </c>
      <c r="J135" s="36">
        <f t="shared" si="17"/>
        <v>2.1309523938635555E-2</v>
      </c>
      <c r="K135" s="36">
        <f t="shared" si="17"/>
        <v>8.7400385635323319E-2</v>
      </c>
      <c r="L135" s="36">
        <f t="shared" si="17"/>
        <v>-2.3057038059724363E-2</v>
      </c>
      <c r="M135" s="9"/>
      <c r="N135" s="9">
        <f t="shared" ref="N135:N198" si="18">H135-$Z$5-$Z$7*V135</f>
        <v>3.4939130218032965E-2</v>
      </c>
      <c r="O135" s="9">
        <f t="shared" ref="O135:O198" si="19">I135-$Z$5-$Z$7*V135</f>
        <v>3.4316963836688669E-2</v>
      </c>
      <c r="P135" s="9">
        <f t="shared" ref="P135:P198" si="20">J135-$Z$5-$Z$7*V135</f>
        <v>-8.1667774969576695E-2</v>
      </c>
      <c r="Q135" s="9">
        <f t="shared" ref="Q135:Q198" si="21">K135-$Z$5-$Z$7*V135</f>
        <v>-1.5576913272888931E-2</v>
      </c>
      <c r="R135" s="9">
        <f t="shared" ref="R135:R198" si="22">L135-$Z$5-$Z$7*V135</f>
        <v>-0.12603433696793662</v>
      </c>
      <c r="S135" s="9"/>
      <c r="T135" s="36">
        <v>5.706439232604759E-2</v>
      </c>
      <c r="U135" s="36">
        <v>1.25E-4</v>
      </c>
      <c r="V135" s="37">
        <f t="shared" ref="V135:V198" si="23">T135-$U135</f>
        <v>5.693939232604759E-2</v>
      </c>
      <c r="W135" s="8"/>
      <c r="Y135" s="4"/>
    </row>
    <row r="136" spans="1:25" x14ac:dyDescent="0.2">
      <c r="A136" s="4">
        <v>40298</v>
      </c>
      <c r="B136" s="5">
        <v>9.3279999999999994</v>
      </c>
      <c r="C136" s="5">
        <v>137.12</v>
      </c>
      <c r="D136" s="5">
        <v>30.535</v>
      </c>
      <c r="E136" s="6">
        <v>145.19999999999999</v>
      </c>
      <c r="F136" s="6">
        <v>15.8497</v>
      </c>
      <c r="H136" s="36">
        <f t="shared" si="17"/>
        <v>0.10586092672020408</v>
      </c>
      <c r="I136" s="36">
        <f t="shared" si="17"/>
        <v>9.7468801387664093E-3</v>
      </c>
      <c r="J136" s="36">
        <f t="shared" si="17"/>
        <v>4.171276284118397E-2</v>
      </c>
      <c r="K136" s="36">
        <f t="shared" si="17"/>
        <v>-0.16138536714847787</v>
      </c>
      <c r="L136" s="36">
        <f t="shared" si="17"/>
        <v>-2.5391465971676269E-2</v>
      </c>
      <c r="M136" s="9"/>
      <c r="N136" s="9">
        <f t="shared" si="18"/>
        <v>6.3007598484124239E-2</v>
      </c>
      <c r="O136" s="9">
        <f t="shared" si="19"/>
        <v>-3.3106448097313439E-2</v>
      </c>
      <c r="P136" s="9">
        <f t="shared" si="20"/>
        <v>-1.1405653948958761E-3</v>
      </c>
      <c r="Q136" s="9">
        <f t="shared" si="21"/>
        <v>-0.20423869538455772</v>
      </c>
      <c r="R136" s="9">
        <f t="shared" si="22"/>
        <v>-6.8244794207756115E-2</v>
      </c>
      <c r="S136" s="9"/>
      <c r="T136" s="36">
        <v>1.4729981151330455E-2</v>
      </c>
      <c r="U136" s="36">
        <v>1.3333333333333334E-4</v>
      </c>
      <c r="V136" s="37">
        <f t="shared" si="23"/>
        <v>1.4596647817997122E-2</v>
      </c>
      <c r="W136" s="8"/>
      <c r="Y136" s="4"/>
    </row>
    <row r="137" spans="1:25" x14ac:dyDescent="0.2">
      <c r="A137" s="4">
        <v>40329</v>
      </c>
      <c r="B137" s="5">
        <v>9.1850000000000005</v>
      </c>
      <c r="C137" s="5">
        <v>125.46</v>
      </c>
      <c r="D137" s="5">
        <v>25.8</v>
      </c>
      <c r="E137" s="6">
        <v>144.26</v>
      </c>
      <c r="F137" s="6">
        <v>14.4373</v>
      </c>
      <c r="H137" s="36">
        <f t="shared" si="17"/>
        <v>-1.5448910941047488E-2</v>
      </c>
      <c r="I137" s="36">
        <f t="shared" si="17"/>
        <v>-8.886947218087253E-2</v>
      </c>
      <c r="J137" s="36">
        <f t="shared" si="17"/>
        <v>-0.16849907474752632</v>
      </c>
      <c r="K137" s="36">
        <f t="shared" si="17"/>
        <v>-6.4948753151691692E-3</v>
      </c>
      <c r="L137" s="36">
        <f t="shared" si="17"/>
        <v>-9.3335437327159931E-2</v>
      </c>
      <c r="M137" s="9"/>
      <c r="N137" s="9">
        <f t="shared" si="18"/>
        <v>8.4224502387880609E-2</v>
      </c>
      <c r="O137" s="9">
        <f t="shared" si="19"/>
        <v>1.0803941148055565E-2</v>
      </c>
      <c r="P137" s="9">
        <f t="shared" si="20"/>
        <v>-6.8825661418598222E-2</v>
      </c>
      <c r="Q137" s="9">
        <f t="shared" si="21"/>
        <v>9.317853801375893E-2</v>
      </c>
      <c r="R137" s="9">
        <f t="shared" si="22"/>
        <v>6.3379760017681641E-3</v>
      </c>
      <c r="S137" s="9"/>
      <c r="T137" s="36">
        <v>-8.5645515280233273E-2</v>
      </c>
      <c r="U137" s="36">
        <v>1.3333333333333334E-4</v>
      </c>
      <c r="V137" s="37">
        <f t="shared" si="23"/>
        <v>-8.5778848613566605E-2</v>
      </c>
      <c r="W137" s="8"/>
      <c r="Y137" s="4"/>
    </row>
    <row r="138" spans="1:25" x14ac:dyDescent="0.2">
      <c r="A138" s="4">
        <v>40359</v>
      </c>
      <c r="B138" s="5">
        <v>8.984</v>
      </c>
      <c r="C138" s="5">
        <v>109.34</v>
      </c>
      <c r="D138" s="5">
        <v>23.01</v>
      </c>
      <c r="E138" s="6">
        <v>131.27000000000001</v>
      </c>
      <c r="F138" s="6">
        <v>13.517799999999999</v>
      </c>
      <c r="H138" s="36">
        <f t="shared" si="17"/>
        <v>-2.2126501230946952E-2</v>
      </c>
      <c r="I138" s="36">
        <f t="shared" si="17"/>
        <v>-0.13752468920174396</v>
      </c>
      <c r="J138" s="36">
        <f t="shared" si="17"/>
        <v>-0.11444558788029714</v>
      </c>
      <c r="K138" s="36">
        <f t="shared" si="17"/>
        <v>-9.4360956260210391E-2</v>
      </c>
      <c r="L138" s="36">
        <f t="shared" si="17"/>
        <v>-6.5807799891525284E-2</v>
      </c>
      <c r="M138" s="9"/>
      <c r="N138" s="9">
        <f t="shared" si="18"/>
        <v>3.471403946824865E-2</v>
      </c>
      <c r="O138" s="9">
        <f t="shared" si="19"/>
        <v>-8.0684148502548361E-2</v>
      </c>
      <c r="P138" s="9">
        <f t="shared" si="20"/>
        <v>-5.7605047181101529E-2</v>
      </c>
      <c r="Q138" s="9">
        <f t="shared" si="21"/>
        <v>-3.7520415561014792E-2</v>
      </c>
      <c r="R138" s="9">
        <f t="shared" si="22"/>
        <v>-8.9672591923296852E-3</v>
      </c>
      <c r="S138" s="9"/>
      <c r="T138" s="36">
        <v>-5.5513485913273972E-2</v>
      </c>
      <c r="U138" s="36">
        <v>9.9999999999999991E-5</v>
      </c>
      <c r="V138" s="37">
        <f t="shared" si="23"/>
        <v>-5.5613485913273975E-2</v>
      </c>
      <c r="W138" s="8"/>
      <c r="Y138" s="4"/>
    </row>
    <row r="139" spans="1:25" x14ac:dyDescent="0.2">
      <c r="A139" s="4">
        <v>40389</v>
      </c>
      <c r="B139" s="5">
        <v>9.1890000000000001</v>
      </c>
      <c r="C139" s="5">
        <v>117.97</v>
      </c>
      <c r="D139" s="5">
        <v>25.81</v>
      </c>
      <c r="E139" s="6">
        <v>150.82</v>
      </c>
      <c r="F139" s="6">
        <v>14.219200000000001</v>
      </c>
      <c r="H139" s="36">
        <f t="shared" si="17"/>
        <v>2.2561899082605807E-2</v>
      </c>
      <c r="I139" s="36">
        <f t="shared" si="17"/>
        <v>7.5968061386897767E-2</v>
      </c>
      <c r="J139" s="36">
        <f t="shared" si="17"/>
        <v>0.11483310968324781</v>
      </c>
      <c r="K139" s="36">
        <f t="shared" si="17"/>
        <v>0.13883080195918476</v>
      </c>
      <c r="L139" s="36">
        <f t="shared" si="17"/>
        <v>5.0585828521390666E-2</v>
      </c>
      <c r="M139" s="9"/>
      <c r="N139" s="9">
        <f t="shared" si="18"/>
        <v>-9.395729663750424E-2</v>
      </c>
      <c r="O139" s="9">
        <f t="shared" si="19"/>
        <v>-4.055113433321228E-2</v>
      </c>
      <c r="P139" s="9">
        <f t="shared" si="20"/>
        <v>-1.6860860368622388E-3</v>
      </c>
      <c r="Q139" s="9">
        <f t="shared" si="21"/>
        <v>2.2311606239074716E-2</v>
      </c>
      <c r="R139" s="9">
        <f t="shared" si="22"/>
        <v>-6.5933367198719381E-2</v>
      </c>
      <c r="S139" s="9"/>
      <c r="T139" s="36">
        <v>6.6609705177707118E-2</v>
      </c>
      <c r="U139" s="36">
        <v>1.3333333333333334E-4</v>
      </c>
      <c r="V139" s="37">
        <f t="shared" si="23"/>
        <v>6.6476371844373786E-2</v>
      </c>
      <c r="W139" s="8"/>
      <c r="Y139" s="4"/>
    </row>
    <row r="140" spans="1:25" x14ac:dyDescent="0.2">
      <c r="A140" s="4">
        <v>40421</v>
      </c>
      <c r="B140" s="5">
        <v>8.6929999999999996</v>
      </c>
      <c r="C140" s="5">
        <v>124.87</v>
      </c>
      <c r="D140" s="5">
        <v>23.465</v>
      </c>
      <c r="E140" s="6">
        <v>136.93</v>
      </c>
      <c r="F140" s="6">
        <v>15.081899999999999</v>
      </c>
      <c r="H140" s="36">
        <f t="shared" si="17"/>
        <v>-5.5489012421820624E-2</v>
      </c>
      <c r="I140" s="36">
        <f t="shared" si="17"/>
        <v>5.6842841273302691E-2</v>
      </c>
      <c r="J140" s="36">
        <f t="shared" si="17"/>
        <v>-9.5252064484141502E-2</v>
      </c>
      <c r="K140" s="36">
        <f t="shared" si="17"/>
        <v>-9.6617226430358555E-2</v>
      </c>
      <c r="L140" s="36">
        <f t="shared" si="17"/>
        <v>5.8902185336031525E-2</v>
      </c>
      <c r="M140" s="9"/>
      <c r="N140" s="9">
        <f t="shared" si="18"/>
        <v>-8.2347992551283361E-3</v>
      </c>
      <c r="O140" s="9">
        <f t="shared" si="19"/>
        <v>0.10409705443999498</v>
      </c>
      <c r="P140" s="9">
        <f t="shared" si="20"/>
        <v>-4.7997851317449214E-2</v>
      </c>
      <c r="Q140" s="9">
        <f t="shared" si="21"/>
        <v>-4.9363013263666267E-2</v>
      </c>
      <c r="R140" s="9">
        <f t="shared" si="22"/>
        <v>0.10615639850272382</v>
      </c>
      <c r="S140" s="9"/>
      <c r="T140" s="36">
        <v>-4.8728911553415785E-2</v>
      </c>
      <c r="U140" s="36">
        <v>1.3333333333333334E-4</v>
      </c>
      <c r="V140" s="37">
        <f t="shared" si="23"/>
        <v>-4.8862244886749118E-2</v>
      </c>
      <c r="W140" s="8"/>
      <c r="Y140" s="4"/>
    </row>
    <row r="141" spans="1:25" x14ac:dyDescent="0.2">
      <c r="A141" s="4">
        <v>40451</v>
      </c>
      <c r="B141" s="5">
        <v>10.137</v>
      </c>
      <c r="C141" s="5">
        <v>157.06</v>
      </c>
      <c r="D141" s="5">
        <v>24.49</v>
      </c>
      <c r="E141" s="6">
        <v>144.58000000000001</v>
      </c>
      <c r="F141" s="6">
        <v>16.276299999999999</v>
      </c>
      <c r="H141" s="36">
        <f t="shared" si="17"/>
        <v>0.15367399230333534</v>
      </c>
      <c r="I141" s="36">
        <f t="shared" si="17"/>
        <v>0.22935470181967488</v>
      </c>
      <c r="J141" s="36">
        <f t="shared" si="17"/>
        <v>4.2754921717695439E-2</v>
      </c>
      <c r="K141" s="36">
        <f t="shared" si="17"/>
        <v>5.4363141228008754E-2</v>
      </c>
      <c r="L141" s="36">
        <f t="shared" si="17"/>
        <v>7.6214712678656218E-2</v>
      </c>
      <c r="M141" s="9"/>
      <c r="N141" s="9">
        <f t="shared" si="18"/>
        <v>1.2438552343511169E-2</v>
      </c>
      <c r="O141" s="9">
        <f t="shared" si="19"/>
        <v>8.8119261859850709E-2</v>
      </c>
      <c r="P141" s="9">
        <f t="shared" si="20"/>
        <v>-9.8480518242128723E-2</v>
      </c>
      <c r="Q141" s="9">
        <f t="shared" si="21"/>
        <v>-8.6872298731815414E-2</v>
      </c>
      <c r="R141" s="9">
        <f t="shared" si="22"/>
        <v>-6.502072728116795E-2</v>
      </c>
      <c r="S141" s="9"/>
      <c r="T141" s="36">
        <v>8.4007966973425524E-2</v>
      </c>
      <c r="U141" s="36">
        <v>1.25E-4</v>
      </c>
      <c r="V141" s="37">
        <f t="shared" si="23"/>
        <v>8.3882966973425524E-2</v>
      </c>
      <c r="W141" s="8"/>
      <c r="Y141" s="4"/>
    </row>
    <row r="142" spans="1:25" x14ac:dyDescent="0.2">
      <c r="A142" s="4">
        <v>40480</v>
      </c>
      <c r="B142" s="5">
        <v>10.747</v>
      </c>
      <c r="C142" s="5">
        <v>165.16</v>
      </c>
      <c r="D142" s="5">
        <v>26.664999999999999</v>
      </c>
      <c r="E142" s="6">
        <v>161.13</v>
      </c>
      <c r="F142" s="6">
        <v>16.508500000000002</v>
      </c>
      <c r="H142" s="36">
        <f t="shared" si="17"/>
        <v>5.8434549458753531E-2</v>
      </c>
      <c r="I142" s="36">
        <f t="shared" si="17"/>
        <v>5.0286803071160978E-2</v>
      </c>
      <c r="J142" s="36">
        <f t="shared" si="17"/>
        <v>8.5086973088489198E-2</v>
      </c>
      <c r="K142" s="36">
        <f t="shared" si="17"/>
        <v>0.10837850501332651</v>
      </c>
      <c r="L142" s="36">
        <f t="shared" si="17"/>
        <v>1.4165337759936196E-2</v>
      </c>
      <c r="M142" s="9"/>
      <c r="N142" s="9">
        <f t="shared" si="18"/>
        <v>-1.49637784503713E-2</v>
      </c>
      <c r="O142" s="9">
        <f t="shared" si="19"/>
        <v>-2.3111524837963852E-2</v>
      </c>
      <c r="P142" s="9">
        <f t="shared" si="20"/>
        <v>1.1688645179364368E-2</v>
      </c>
      <c r="Q142" s="9">
        <f t="shared" si="21"/>
        <v>3.4980177104201676E-2</v>
      </c>
      <c r="R142" s="9">
        <f t="shared" si="22"/>
        <v>-5.9232990149188633E-2</v>
      </c>
      <c r="S142" s="9"/>
      <c r="T142" s="36">
        <v>3.6216519772210395E-2</v>
      </c>
      <c r="U142" s="36">
        <v>1.0833333333333333E-4</v>
      </c>
      <c r="V142" s="37">
        <f t="shared" si="23"/>
        <v>3.610818643887706E-2</v>
      </c>
      <c r="W142" s="8"/>
      <c r="Y142" s="4"/>
    </row>
    <row r="143" spans="1:25" x14ac:dyDescent="0.2">
      <c r="A143" s="4">
        <v>40512</v>
      </c>
      <c r="B143" s="5">
        <v>11.112</v>
      </c>
      <c r="C143" s="5">
        <v>175.46</v>
      </c>
      <c r="D143" s="5">
        <v>25.2575</v>
      </c>
      <c r="E143" s="6">
        <v>156.13999999999999</v>
      </c>
      <c r="F143" s="6">
        <v>15.451599999999999</v>
      </c>
      <c r="H143" s="36">
        <f t="shared" si="17"/>
        <v>3.3398959593026391E-2</v>
      </c>
      <c r="I143" s="36">
        <f t="shared" si="17"/>
        <v>6.0496395682348318E-2</v>
      </c>
      <c r="J143" s="36">
        <f t="shared" si="17"/>
        <v>-5.4228702732815243E-2</v>
      </c>
      <c r="K143" s="36">
        <f t="shared" si="17"/>
        <v>-3.1458451893332844E-2</v>
      </c>
      <c r="L143" s="36">
        <f t="shared" si="17"/>
        <v>-6.6162841924346225E-2</v>
      </c>
      <c r="M143" s="9"/>
      <c r="N143" s="9">
        <f t="shared" si="18"/>
        <v>1.5305710746680631E-2</v>
      </c>
      <c r="O143" s="9">
        <f t="shared" si="19"/>
        <v>4.2403146836002562E-2</v>
      </c>
      <c r="P143" s="9">
        <f t="shared" si="20"/>
        <v>-7.2321951579161006E-2</v>
      </c>
      <c r="Q143" s="9">
        <f t="shared" si="21"/>
        <v>-4.95517007396786E-2</v>
      </c>
      <c r="R143" s="9">
        <f t="shared" si="22"/>
        <v>-8.4256090770691988E-2</v>
      </c>
      <c r="S143" s="9"/>
      <c r="T143" s="36">
        <v>-2.7241518682445502E-3</v>
      </c>
      <c r="U143" s="36">
        <v>1.1666666666666668E-4</v>
      </c>
      <c r="V143" s="37">
        <f t="shared" si="23"/>
        <v>-2.840818534911217E-3</v>
      </c>
      <c r="W143" s="8"/>
      <c r="Y143" s="4"/>
    </row>
    <row r="144" spans="1:25" x14ac:dyDescent="0.2">
      <c r="A144" s="4">
        <v>40543</v>
      </c>
      <c r="B144" s="5">
        <v>11.52</v>
      </c>
      <c r="C144" s="5">
        <v>180.01</v>
      </c>
      <c r="D144" s="5">
        <v>27.91</v>
      </c>
      <c r="E144" s="6">
        <v>168.16</v>
      </c>
      <c r="F144" s="6">
        <v>16.598600000000001</v>
      </c>
      <c r="H144" s="36">
        <f t="shared" si="17"/>
        <v>3.6059049815702425E-2</v>
      </c>
      <c r="I144" s="36">
        <f t="shared" si="17"/>
        <v>2.5601308202375241E-2</v>
      </c>
      <c r="J144" s="36">
        <f t="shared" si="17"/>
        <v>9.9861906228480596E-2</v>
      </c>
      <c r="K144" s="36">
        <f t="shared" si="17"/>
        <v>7.4162866436496125E-2</v>
      </c>
      <c r="L144" s="36">
        <f t="shared" si="17"/>
        <v>7.1605796604154517E-2</v>
      </c>
      <c r="M144" s="9"/>
      <c r="N144" s="9">
        <f t="shared" si="18"/>
        <v>-7.6568166058636589E-2</v>
      </c>
      <c r="O144" s="9">
        <f t="shared" si="19"/>
        <v>-8.7025907671963762E-2</v>
      </c>
      <c r="P144" s="9">
        <f t="shared" si="20"/>
        <v>-1.2765309645858411E-2</v>
      </c>
      <c r="Q144" s="9">
        <f t="shared" si="21"/>
        <v>-3.8464349437842882E-2</v>
      </c>
      <c r="R144" s="9">
        <f t="shared" si="22"/>
        <v>-4.1021419270184489E-2</v>
      </c>
      <c r="S144" s="9"/>
      <c r="T144" s="36">
        <v>6.3852083341285698E-2</v>
      </c>
      <c r="U144" s="36">
        <v>1.1666666666666668E-4</v>
      </c>
      <c r="V144" s="37">
        <f t="shared" si="23"/>
        <v>6.373541667461903E-2</v>
      </c>
      <c r="W144" s="8"/>
      <c r="Y144" s="4"/>
    </row>
    <row r="145" spans="1:25" x14ac:dyDescent="0.2">
      <c r="A145" s="4">
        <v>40574</v>
      </c>
      <c r="B145" s="5">
        <v>12.118</v>
      </c>
      <c r="C145" s="5">
        <v>169.72</v>
      </c>
      <c r="D145" s="5">
        <v>27.725000000000001</v>
      </c>
      <c r="E145" s="6">
        <v>163.62</v>
      </c>
      <c r="F145" s="6">
        <v>17.271599999999999</v>
      </c>
      <c r="H145" s="36">
        <f t="shared" si="17"/>
        <v>5.0607295255052136E-2</v>
      </c>
      <c r="I145" s="36">
        <f t="shared" si="17"/>
        <v>-5.8862384568489044E-2</v>
      </c>
      <c r="J145" s="36">
        <f t="shared" si="17"/>
        <v>-6.6505143118000733E-3</v>
      </c>
      <c r="K145" s="36">
        <f t="shared" si="17"/>
        <v>-2.7369241043088778E-2</v>
      </c>
      <c r="L145" s="36">
        <f t="shared" si="17"/>
        <v>3.9745179617982455E-2</v>
      </c>
      <c r="M145" s="9"/>
      <c r="N145" s="9">
        <f t="shared" si="18"/>
        <v>-2.81482183493105E-3</v>
      </c>
      <c r="O145" s="9">
        <f t="shared" si="19"/>
        <v>-0.11228450165847223</v>
      </c>
      <c r="P145" s="9">
        <f t="shared" si="20"/>
        <v>-6.0072631401783261E-2</v>
      </c>
      <c r="Q145" s="9">
        <f t="shared" si="21"/>
        <v>-8.0791358133071964E-2</v>
      </c>
      <c r="R145" s="9">
        <f t="shared" si="22"/>
        <v>-1.367693747200073E-2</v>
      </c>
      <c r="S145" s="9"/>
      <c r="T145" s="36">
        <v>2.2164794389948055E-2</v>
      </c>
      <c r="U145" s="36">
        <v>1.25E-4</v>
      </c>
      <c r="V145" s="37">
        <f t="shared" si="23"/>
        <v>2.2039794389948054E-2</v>
      </c>
      <c r="W145" s="8"/>
      <c r="Y145" s="4"/>
    </row>
    <row r="146" spans="1:25" x14ac:dyDescent="0.2">
      <c r="A146" s="4">
        <v>40602</v>
      </c>
      <c r="B146" s="5">
        <v>12.625</v>
      </c>
      <c r="C146" s="5">
        <v>173.28</v>
      </c>
      <c r="D146" s="5">
        <v>26.58</v>
      </c>
      <c r="E146" s="6">
        <v>163.78</v>
      </c>
      <c r="F146" s="6">
        <v>18.238499999999998</v>
      </c>
      <c r="H146" s="36">
        <f t="shared" si="17"/>
        <v>4.0987024638626267E-2</v>
      </c>
      <c r="I146" s="36">
        <f t="shared" si="17"/>
        <v>2.0758762918556377E-2</v>
      </c>
      <c r="J146" s="36">
        <f t="shared" si="17"/>
        <v>-4.2175479951331599E-2</v>
      </c>
      <c r="K146" s="36">
        <f t="shared" si="17"/>
        <v>9.7739775648996103E-4</v>
      </c>
      <c r="L146" s="36">
        <f t="shared" si="17"/>
        <v>5.4471210347957204E-2</v>
      </c>
      <c r="M146" s="9"/>
      <c r="N146" s="9">
        <f t="shared" si="18"/>
        <v>-2.6133509228422114E-2</v>
      </c>
      <c r="O146" s="9">
        <f t="shared" si="19"/>
        <v>-4.6361770948492004E-2</v>
      </c>
      <c r="P146" s="9">
        <f t="shared" si="20"/>
        <v>-0.10929601381837997</v>
      </c>
      <c r="Q146" s="9">
        <f t="shared" si="21"/>
        <v>-6.6143136110558415E-2</v>
      </c>
      <c r="R146" s="9">
        <f t="shared" si="22"/>
        <v>-1.2649323519091177E-2</v>
      </c>
      <c r="S146" s="9"/>
      <c r="T146" s="36">
        <v>3.1795337567738786E-2</v>
      </c>
      <c r="U146" s="36">
        <v>1.0833333333333333E-4</v>
      </c>
      <c r="V146" s="37">
        <f t="shared" si="23"/>
        <v>3.1687004234405451E-2</v>
      </c>
      <c r="W146" s="8"/>
      <c r="Y146" s="4"/>
    </row>
    <row r="147" spans="1:25" x14ac:dyDescent="0.2">
      <c r="A147" s="4">
        <v>40633</v>
      </c>
      <c r="B147" s="5">
        <v>12.445</v>
      </c>
      <c r="C147" s="5">
        <v>180.14</v>
      </c>
      <c r="D147" s="5">
        <v>25.39</v>
      </c>
      <c r="E147" s="6">
        <v>158.6</v>
      </c>
      <c r="F147" s="6">
        <v>19.252800000000001</v>
      </c>
      <c r="H147" s="36">
        <f t="shared" si="17"/>
        <v>-1.4360039341868209E-2</v>
      </c>
      <c r="I147" s="36">
        <f t="shared" si="17"/>
        <v>3.882554310291611E-2</v>
      </c>
      <c r="J147" s="36">
        <f t="shared" si="17"/>
        <v>-4.5803657568512089E-2</v>
      </c>
      <c r="K147" s="36">
        <f t="shared" si="17"/>
        <v>-3.2138754641294565E-2</v>
      </c>
      <c r="L147" s="36">
        <f t="shared" si="17"/>
        <v>5.4121760279315624E-2</v>
      </c>
      <c r="M147" s="9"/>
      <c r="N147" s="9">
        <f t="shared" si="18"/>
        <v>-3.4303627385851861E-2</v>
      </c>
      <c r="O147" s="9">
        <f t="shared" si="19"/>
        <v>1.8881955058932458E-2</v>
      </c>
      <c r="P147" s="9">
        <f t="shared" si="20"/>
        <v>-6.5747245612495744E-2</v>
      </c>
      <c r="Q147" s="9">
        <f t="shared" si="21"/>
        <v>-5.208234268527822E-2</v>
      </c>
      <c r="R147" s="9">
        <f t="shared" si="22"/>
        <v>3.4178172235331969E-2</v>
      </c>
      <c r="S147" s="9"/>
      <c r="T147" s="36">
        <v>-1.454370337024751E-3</v>
      </c>
      <c r="U147" s="36">
        <v>8.3333333333333331E-5</v>
      </c>
      <c r="V147" s="37">
        <f t="shared" si="23"/>
        <v>-1.5377036703580842E-3</v>
      </c>
      <c r="W147" s="8"/>
      <c r="Y147" s="4"/>
    </row>
    <row r="148" spans="1:25" x14ac:dyDescent="0.2">
      <c r="A148" s="4">
        <v>40662</v>
      </c>
      <c r="B148" s="5">
        <v>12.474</v>
      </c>
      <c r="C148" s="5">
        <v>196.41</v>
      </c>
      <c r="D148" s="5">
        <v>25.92</v>
      </c>
      <c r="E148" s="6">
        <v>151.01</v>
      </c>
      <c r="F148" s="6">
        <v>19.878499999999999</v>
      </c>
      <c r="H148" s="36">
        <f t="shared" si="17"/>
        <v>2.3275422843754292E-3</v>
      </c>
      <c r="I148" s="36">
        <f t="shared" si="17"/>
        <v>8.6469984765513069E-2</v>
      </c>
      <c r="J148" s="36">
        <f t="shared" si="17"/>
        <v>2.0659475767486914E-2</v>
      </c>
      <c r="K148" s="36">
        <f t="shared" si="17"/>
        <v>-4.9039249413049865E-2</v>
      </c>
      <c r="L148" s="36">
        <f t="shared" si="17"/>
        <v>3.1982240963669611E-2</v>
      </c>
      <c r="M148" s="9"/>
      <c r="N148" s="9">
        <f t="shared" si="18"/>
        <v>-5.9544300619214653E-2</v>
      </c>
      <c r="O148" s="9">
        <f t="shared" si="19"/>
        <v>2.4598141861922988E-2</v>
      </c>
      <c r="P148" s="9">
        <f t="shared" si="20"/>
        <v>-4.121236713610317E-2</v>
      </c>
      <c r="Q148" s="9">
        <f t="shared" si="21"/>
        <v>-0.11091109231663995</v>
      </c>
      <c r="R148" s="9">
        <f t="shared" si="22"/>
        <v>-2.988960193992047E-2</v>
      </c>
      <c r="S148" s="9"/>
      <c r="T148" s="36">
        <v>2.8040575372789391E-2</v>
      </c>
      <c r="U148" s="36">
        <v>4.9999999999999996E-5</v>
      </c>
      <c r="V148" s="37">
        <f t="shared" si="23"/>
        <v>2.799057537278939E-2</v>
      </c>
      <c r="W148" s="8"/>
      <c r="Y148" s="4"/>
    </row>
    <row r="149" spans="1:25" x14ac:dyDescent="0.2">
      <c r="A149" s="4">
        <v>40694</v>
      </c>
      <c r="B149" s="5">
        <v>12.419</v>
      </c>
      <c r="C149" s="5">
        <v>196.69</v>
      </c>
      <c r="D149" s="5">
        <v>25.01</v>
      </c>
      <c r="E149" s="6">
        <v>140.72999999999999</v>
      </c>
      <c r="F149" s="6">
        <v>20.333500000000001</v>
      </c>
      <c r="H149" s="36">
        <f t="shared" si="17"/>
        <v>-4.4189201380353347E-3</v>
      </c>
      <c r="I149" s="36">
        <f t="shared" si="17"/>
        <v>1.4245741406916054E-3</v>
      </c>
      <c r="J149" s="36">
        <f t="shared" si="17"/>
        <v>-3.5739126594546221E-2</v>
      </c>
      <c r="K149" s="36">
        <f t="shared" si="17"/>
        <v>-7.0502898779221487E-2</v>
      </c>
      <c r="L149" s="36">
        <f t="shared" si="17"/>
        <v>2.2631026527489422E-2</v>
      </c>
      <c r="M149" s="9"/>
      <c r="N149" s="9">
        <f t="shared" si="18"/>
        <v>-7.8542175579863309E-3</v>
      </c>
      <c r="O149" s="9">
        <f t="shared" si="19"/>
        <v>-2.0107232792593924E-3</v>
      </c>
      <c r="P149" s="9">
        <f t="shared" si="20"/>
        <v>-3.9174424014497222E-2</v>
      </c>
      <c r="Q149" s="9">
        <f t="shared" si="21"/>
        <v>-7.3938196199172482E-2</v>
      </c>
      <c r="R149" s="9">
        <f t="shared" si="22"/>
        <v>1.9195729107538424E-2</v>
      </c>
      <c r="S149" s="9"/>
      <c r="T149" s="36">
        <v>-1.313045431557427E-2</v>
      </c>
      <c r="U149" s="36">
        <v>3.3333333333333335E-5</v>
      </c>
      <c r="V149" s="37">
        <f t="shared" si="23"/>
        <v>-1.3163787648907603E-2</v>
      </c>
      <c r="W149" s="8"/>
      <c r="Y149" s="4"/>
    </row>
    <row r="150" spans="1:25" x14ac:dyDescent="0.2">
      <c r="A150" s="4">
        <v>40724</v>
      </c>
      <c r="B150" s="5">
        <v>11.988</v>
      </c>
      <c r="C150" s="5">
        <v>204.49</v>
      </c>
      <c r="D150" s="5">
        <v>26</v>
      </c>
      <c r="E150" s="6">
        <v>133.09</v>
      </c>
      <c r="F150" s="6">
        <v>19.527799999999999</v>
      </c>
      <c r="H150" s="36">
        <f t="shared" si="17"/>
        <v>-3.5321408511478865E-2</v>
      </c>
      <c r="I150" s="36">
        <f t="shared" si="17"/>
        <v>3.8890189269922035E-2</v>
      </c>
      <c r="J150" s="36">
        <f t="shared" si="17"/>
        <v>3.8820793131954363E-2</v>
      </c>
      <c r="K150" s="36">
        <f t="shared" si="17"/>
        <v>-5.5817569910011446E-2</v>
      </c>
      <c r="L150" s="36">
        <f t="shared" si="17"/>
        <v>-4.043068085892744E-2</v>
      </c>
      <c r="M150" s="9"/>
      <c r="N150" s="9">
        <f t="shared" si="18"/>
        <v>-3.1037614276746742E-2</v>
      </c>
      <c r="O150" s="9">
        <f t="shared" si="19"/>
        <v>4.3173983504654158E-2</v>
      </c>
      <c r="P150" s="9">
        <f t="shared" si="20"/>
        <v>4.3104587366686486E-2</v>
      </c>
      <c r="Q150" s="9">
        <f t="shared" si="21"/>
        <v>-5.1533775675279316E-2</v>
      </c>
      <c r="R150" s="9">
        <f t="shared" si="22"/>
        <v>-3.6146886624195317E-2</v>
      </c>
      <c r="S150" s="9"/>
      <c r="T150" s="36">
        <v>-1.8566680867390592E-2</v>
      </c>
      <c r="U150" s="36">
        <v>3.3333333333333335E-5</v>
      </c>
      <c r="V150" s="37">
        <f t="shared" si="23"/>
        <v>-1.8600014200723925E-2</v>
      </c>
      <c r="W150" s="8"/>
      <c r="Y150" s="4"/>
    </row>
    <row r="151" spans="1:25" x14ac:dyDescent="0.2">
      <c r="A151" s="4">
        <v>40753</v>
      </c>
      <c r="B151" s="5">
        <v>13.946</v>
      </c>
      <c r="C151" s="5">
        <v>222.53</v>
      </c>
      <c r="D151" s="5">
        <v>27.4</v>
      </c>
      <c r="E151" s="6">
        <v>134.97</v>
      </c>
      <c r="F151" s="6">
        <v>18.2471</v>
      </c>
      <c r="H151" s="36">
        <f t="shared" si="17"/>
        <v>0.15128657934440215</v>
      </c>
      <c r="I151" s="36">
        <f t="shared" si="17"/>
        <v>8.4542849446301319E-2</v>
      </c>
      <c r="J151" s="36">
        <f t="shared" si="17"/>
        <v>5.2446475372542524E-2</v>
      </c>
      <c r="K151" s="36">
        <f t="shared" si="17"/>
        <v>1.4026940422725917E-2</v>
      </c>
      <c r="L151" s="36">
        <f t="shared" si="17"/>
        <v>-6.7832928041676885E-2</v>
      </c>
      <c r="M151" s="9"/>
      <c r="N151" s="9">
        <f t="shared" si="18"/>
        <v>0.15820644139330509</v>
      </c>
      <c r="O151" s="9">
        <f t="shared" si="19"/>
        <v>9.1462711495204255E-2</v>
      </c>
      <c r="P151" s="9">
        <f t="shared" si="20"/>
        <v>5.9366337421445453E-2</v>
      </c>
      <c r="Q151" s="9">
        <f t="shared" si="21"/>
        <v>2.0946802471628848E-2</v>
      </c>
      <c r="R151" s="9">
        <f t="shared" si="22"/>
        <v>-6.0913065992773949E-2</v>
      </c>
      <c r="S151" s="9"/>
      <c r="T151" s="36">
        <v>-2.042315083624887E-2</v>
      </c>
      <c r="U151" s="36">
        <v>3.3333333333333335E-5</v>
      </c>
      <c r="V151" s="37">
        <f t="shared" si="23"/>
        <v>-2.0456484169582203E-2</v>
      </c>
      <c r="W151" s="8"/>
      <c r="Y151" s="4"/>
    </row>
    <row r="152" spans="1:25" x14ac:dyDescent="0.2">
      <c r="A152" s="4">
        <v>40786</v>
      </c>
      <c r="B152" s="5">
        <v>13.744</v>
      </c>
      <c r="C152" s="5">
        <v>215.29</v>
      </c>
      <c r="D152" s="5">
        <v>26.6</v>
      </c>
      <c r="E152" s="6">
        <v>116.22</v>
      </c>
      <c r="F152" s="6">
        <v>17.992100000000001</v>
      </c>
      <c r="H152" s="36">
        <f t="shared" si="17"/>
        <v>-1.4590363556919478E-2</v>
      </c>
      <c r="I152" s="36">
        <f t="shared" si="17"/>
        <v>-3.3075967504787113E-2</v>
      </c>
      <c r="J152" s="36">
        <f t="shared" si="17"/>
        <v>-2.9631797606371E-2</v>
      </c>
      <c r="K152" s="36">
        <f t="shared" si="17"/>
        <v>-0.14956758487423114</v>
      </c>
      <c r="L152" s="36">
        <f t="shared" si="17"/>
        <v>-1.4073390624957764E-2</v>
      </c>
      <c r="M152" s="9"/>
      <c r="N152" s="9">
        <f t="shared" si="18"/>
        <v>4.6992613209753259E-2</v>
      </c>
      <c r="O152" s="9">
        <f t="shared" si="19"/>
        <v>2.8507009261885624E-2</v>
      </c>
      <c r="P152" s="9">
        <f t="shared" si="20"/>
        <v>3.195117916030174E-2</v>
      </c>
      <c r="Q152" s="9">
        <f t="shared" si="21"/>
        <v>-8.7984608107558399E-2</v>
      </c>
      <c r="R152" s="9">
        <f t="shared" si="22"/>
        <v>4.7509586141714973E-2</v>
      </c>
      <c r="S152" s="9"/>
      <c r="T152" s="36">
        <v>-5.8936714408322287E-2</v>
      </c>
      <c r="U152" s="36">
        <v>1.6666666666666667E-5</v>
      </c>
      <c r="V152" s="37">
        <f t="shared" si="23"/>
        <v>-5.8953381074988952E-2</v>
      </c>
      <c r="W152" s="8"/>
      <c r="Y152" s="4"/>
    </row>
    <row r="153" spans="1:25" x14ac:dyDescent="0.2">
      <c r="A153" s="4">
        <v>40816</v>
      </c>
      <c r="B153" s="5">
        <v>13.621</v>
      </c>
      <c r="C153" s="5">
        <v>216.23</v>
      </c>
      <c r="D153" s="5">
        <v>24.89</v>
      </c>
      <c r="E153" s="6">
        <v>94.55</v>
      </c>
      <c r="F153" s="6">
        <v>16.759699999999999</v>
      </c>
      <c r="H153" s="36">
        <f t="shared" si="17"/>
        <v>-8.989645776694909E-3</v>
      </c>
      <c r="I153" s="36">
        <f t="shared" si="17"/>
        <v>4.3566995125661548E-3</v>
      </c>
      <c r="J153" s="36">
        <f t="shared" si="17"/>
        <v>-6.6445099408152741E-2</v>
      </c>
      <c r="K153" s="36">
        <f t="shared" si="17"/>
        <v>-0.20635615154249304</v>
      </c>
      <c r="L153" s="36">
        <f t="shared" si="17"/>
        <v>-7.0955577534960373E-2</v>
      </c>
      <c r="M153" s="9"/>
      <c r="N153" s="9">
        <f t="shared" si="18"/>
        <v>7.4821066465194791E-2</v>
      </c>
      <c r="O153" s="9">
        <f t="shared" si="19"/>
        <v>8.816741175445586E-2</v>
      </c>
      <c r="P153" s="9">
        <f t="shared" si="20"/>
        <v>1.7365612833736957E-2</v>
      </c>
      <c r="Q153" s="9">
        <f t="shared" si="21"/>
        <v>-0.12254543930060334</v>
      </c>
      <c r="R153" s="9">
        <f t="shared" si="22"/>
        <v>1.2855134706929325E-2</v>
      </c>
      <c r="S153" s="9"/>
      <c r="T153" s="36">
        <v>-7.4599092437939829E-2</v>
      </c>
      <c r="U153" s="36">
        <v>8.3333333333333337E-6</v>
      </c>
      <c r="V153" s="37">
        <f t="shared" si="23"/>
        <v>-7.4607425771273161E-2</v>
      </c>
      <c r="W153" s="8"/>
      <c r="Y153" s="4"/>
    </row>
    <row r="154" spans="1:25" x14ac:dyDescent="0.2">
      <c r="A154" s="4">
        <v>40847</v>
      </c>
      <c r="B154" s="5">
        <v>14.458</v>
      </c>
      <c r="C154" s="5">
        <v>213.51</v>
      </c>
      <c r="D154" s="5">
        <v>26.63</v>
      </c>
      <c r="E154" s="6">
        <v>109.55</v>
      </c>
      <c r="F154" s="6">
        <v>18.2575</v>
      </c>
      <c r="H154" s="36">
        <f t="shared" si="17"/>
        <v>5.9635175112900875E-2</v>
      </c>
      <c r="I154" s="36">
        <f t="shared" si="17"/>
        <v>-1.2658986006514186E-2</v>
      </c>
      <c r="J154" s="36">
        <f t="shared" si="17"/>
        <v>6.7572283446340073E-2</v>
      </c>
      <c r="K154" s="36">
        <f t="shared" si="17"/>
        <v>0.14725227093700902</v>
      </c>
      <c r="L154" s="36">
        <f t="shared" si="17"/>
        <v>8.5598759379730008E-2</v>
      </c>
      <c r="M154" s="9"/>
      <c r="N154" s="9">
        <f t="shared" si="18"/>
        <v>-0.11188653897008985</v>
      </c>
      <c r="O154" s="9">
        <f t="shared" si="19"/>
        <v>-0.18418070008950491</v>
      </c>
      <c r="P154" s="9">
        <f t="shared" si="20"/>
        <v>-0.10394943063665064</v>
      </c>
      <c r="Q154" s="9">
        <f t="shared" si="21"/>
        <v>-2.4269443145981701E-2</v>
      </c>
      <c r="R154" s="9">
        <f t="shared" si="22"/>
        <v>-8.5922954703260709E-2</v>
      </c>
      <c r="S154" s="9"/>
      <c r="T154" s="36">
        <v>0.10522896290697008</v>
      </c>
      <c r="U154" s="36">
        <v>1.6666666666666667E-5</v>
      </c>
      <c r="V154" s="37">
        <f t="shared" si="23"/>
        <v>0.10521229624030341</v>
      </c>
      <c r="W154" s="8"/>
      <c r="Y154" s="4"/>
    </row>
    <row r="155" spans="1:25" x14ac:dyDescent="0.2">
      <c r="A155" s="4">
        <v>40877</v>
      </c>
      <c r="B155" s="5">
        <v>13.641</v>
      </c>
      <c r="C155" s="5">
        <v>192.29</v>
      </c>
      <c r="D155" s="5">
        <v>25.58</v>
      </c>
      <c r="E155" s="6">
        <v>95.86</v>
      </c>
      <c r="F155" s="6">
        <v>19.025300000000001</v>
      </c>
      <c r="H155" s="36">
        <f t="shared" si="17"/>
        <v>-5.8167931067122182E-2</v>
      </c>
      <c r="I155" s="36">
        <f t="shared" si="17"/>
        <v>-0.10467902081679367</v>
      </c>
      <c r="J155" s="36">
        <f t="shared" si="17"/>
        <v>-4.0227603675144254E-2</v>
      </c>
      <c r="K155" s="36">
        <f t="shared" si="17"/>
        <v>-0.13349227230999033</v>
      </c>
      <c r="L155" s="36">
        <f t="shared" si="17"/>
        <v>4.119371783665824E-2</v>
      </c>
      <c r="M155" s="9"/>
      <c r="N155" s="9">
        <f t="shared" si="18"/>
        <v>-6.7554596919876642E-2</v>
      </c>
      <c r="O155" s="9">
        <f t="shared" si="19"/>
        <v>-0.11406568666954814</v>
      </c>
      <c r="P155" s="9">
        <f t="shared" si="20"/>
        <v>-4.9614269527898713E-2</v>
      </c>
      <c r="Q155" s="9">
        <f t="shared" si="21"/>
        <v>-0.1428789381627448</v>
      </c>
      <c r="R155" s="9">
        <f t="shared" si="22"/>
        <v>3.1807051983903781E-2</v>
      </c>
      <c r="S155" s="9"/>
      <c r="T155" s="36">
        <v>-8.9641597253073795E-3</v>
      </c>
      <c r="U155" s="36">
        <v>8.3333333333333337E-6</v>
      </c>
      <c r="V155" s="37">
        <f t="shared" si="23"/>
        <v>-8.9724930586407136E-3</v>
      </c>
      <c r="W155" s="8"/>
      <c r="Y155" s="4"/>
    </row>
    <row r="156" spans="1:25" x14ac:dyDescent="0.2">
      <c r="A156" s="4">
        <v>40907</v>
      </c>
      <c r="B156" s="5">
        <v>14.464</v>
      </c>
      <c r="C156" s="5">
        <v>173.16</v>
      </c>
      <c r="D156" s="5">
        <v>25.96</v>
      </c>
      <c r="E156" s="6">
        <v>90.43</v>
      </c>
      <c r="F156" s="6">
        <v>20.5136</v>
      </c>
      <c r="H156" s="36">
        <f t="shared" si="17"/>
        <v>5.8582840138837418E-2</v>
      </c>
      <c r="I156" s="36">
        <f t="shared" si="17"/>
        <v>-0.10478862658871599</v>
      </c>
      <c r="J156" s="36">
        <f t="shared" si="17"/>
        <v>1.4746095685192809E-2</v>
      </c>
      <c r="K156" s="36">
        <f t="shared" si="17"/>
        <v>-5.8312722979096406E-2</v>
      </c>
      <c r="L156" s="36">
        <f t="shared" si="17"/>
        <v>7.531840846751324E-2</v>
      </c>
      <c r="M156" s="9"/>
      <c r="N156" s="9">
        <f t="shared" si="18"/>
        <v>2.276904418856996E-2</v>
      </c>
      <c r="O156" s="9">
        <f t="shared" si="19"/>
        <v>-0.14060242253898345</v>
      </c>
      <c r="P156" s="9">
        <f t="shared" si="20"/>
        <v>-2.1067700265074644E-2</v>
      </c>
      <c r="Q156" s="9">
        <f t="shared" si="21"/>
        <v>-9.4126518929363856E-2</v>
      </c>
      <c r="R156" s="9">
        <f t="shared" si="22"/>
        <v>3.9504612517245782E-2</v>
      </c>
      <c r="S156" s="9"/>
      <c r="T156" s="36">
        <v>9.6473392374293154E-3</v>
      </c>
      <c r="U156" s="36">
        <v>8.3333333333333337E-6</v>
      </c>
      <c r="V156" s="37">
        <f t="shared" si="23"/>
        <v>9.6390059040959812E-3</v>
      </c>
      <c r="W156" s="8"/>
      <c r="Y156" s="4"/>
    </row>
    <row r="157" spans="1:25" x14ac:dyDescent="0.2">
      <c r="A157" s="4">
        <v>40939</v>
      </c>
      <c r="B157" s="5">
        <v>16.303000000000001</v>
      </c>
      <c r="C157" s="5">
        <v>194.62</v>
      </c>
      <c r="D157" s="5">
        <v>29.53</v>
      </c>
      <c r="E157" s="6">
        <v>111.47</v>
      </c>
      <c r="F157" s="6">
        <v>20.286100000000001</v>
      </c>
      <c r="H157" s="36">
        <f t="shared" si="17"/>
        <v>0.11968633630769661</v>
      </c>
      <c r="I157" s="36">
        <f t="shared" si="17"/>
        <v>0.11683291682006312</v>
      </c>
      <c r="J157" s="36">
        <f t="shared" si="17"/>
        <v>0.12884980391994208</v>
      </c>
      <c r="K157" s="36">
        <f t="shared" si="17"/>
        <v>0.20917942564914319</v>
      </c>
      <c r="L157" s="36">
        <f t="shared" si="17"/>
        <v>-1.1152158366610052E-2</v>
      </c>
      <c r="M157" s="9"/>
      <c r="N157" s="9">
        <f t="shared" si="18"/>
        <v>3.334264087274269E-2</v>
      </c>
      <c r="O157" s="9">
        <f t="shared" si="19"/>
        <v>3.0489221385109205E-2</v>
      </c>
      <c r="P157" s="9">
        <f t="shared" si="20"/>
        <v>4.2506108484988162E-2</v>
      </c>
      <c r="Q157" s="9">
        <f t="shared" si="21"/>
        <v>0.12283573021418927</v>
      </c>
      <c r="R157" s="9">
        <f t="shared" si="22"/>
        <v>-9.7495853801563975E-2</v>
      </c>
      <c r="S157" s="9"/>
      <c r="T157" s="36">
        <v>4.5250055860195232E-2</v>
      </c>
      <c r="U157" s="36">
        <v>2.4999999999999998E-5</v>
      </c>
      <c r="V157" s="37">
        <f t="shared" si="23"/>
        <v>4.5225055860195235E-2</v>
      </c>
      <c r="W157" s="8"/>
      <c r="Y157" s="4"/>
    </row>
    <row r="158" spans="1:25" x14ac:dyDescent="0.2">
      <c r="A158" s="4">
        <v>40968</v>
      </c>
      <c r="B158" s="5">
        <v>19.373000000000001</v>
      </c>
      <c r="C158" s="5">
        <v>179.67</v>
      </c>
      <c r="D158" s="5">
        <v>31.74</v>
      </c>
      <c r="E158" s="6">
        <v>115.14</v>
      </c>
      <c r="F158" s="6">
        <v>20.025400000000001</v>
      </c>
      <c r="H158" s="36">
        <f t="shared" si="17"/>
        <v>0.17253120414729162</v>
      </c>
      <c r="I158" s="36">
        <f t="shared" si="17"/>
        <v>-7.9927104449362352E-2</v>
      </c>
      <c r="J158" s="36">
        <f t="shared" si="17"/>
        <v>7.2171019342431655E-2</v>
      </c>
      <c r="K158" s="36">
        <f t="shared" si="17"/>
        <v>3.239328284613141E-2</v>
      </c>
      <c r="L158" s="36">
        <f t="shared" si="17"/>
        <v>-1.2934454663553391E-2</v>
      </c>
      <c r="M158" s="9"/>
      <c r="N158" s="9">
        <f t="shared" si="18"/>
        <v>9.7902497635079397E-2</v>
      </c>
      <c r="O158" s="9">
        <f t="shared" si="19"/>
        <v>-0.15455581096157456</v>
      </c>
      <c r="P158" s="9">
        <f t="shared" si="20"/>
        <v>-2.4576871697805647E-3</v>
      </c>
      <c r="Q158" s="9">
        <f t="shared" si="21"/>
        <v>-4.223542366608081E-2</v>
      </c>
      <c r="R158" s="9">
        <f t="shared" si="22"/>
        <v>-8.7563161175765611E-2</v>
      </c>
      <c r="S158" s="9"/>
      <c r="T158" s="36">
        <v>3.7049689536664786E-2</v>
      </c>
      <c r="U158" s="36">
        <v>7.4999999999999993E-5</v>
      </c>
      <c r="V158" s="37">
        <f t="shared" si="23"/>
        <v>3.6974689536664787E-2</v>
      </c>
      <c r="W158" s="8"/>
      <c r="Y158" s="4"/>
    </row>
    <row r="159" spans="1:25" x14ac:dyDescent="0.2">
      <c r="A159" s="4">
        <v>40998</v>
      </c>
      <c r="B159" s="5">
        <v>21.414000000000001</v>
      </c>
      <c r="C159" s="5">
        <v>202.65</v>
      </c>
      <c r="D159" s="5">
        <v>32.255000000000003</v>
      </c>
      <c r="E159" s="6">
        <v>124.37</v>
      </c>
      <c r="F159" s="6">
        <v>21.4663</v>
      </c>
      <c r="H159" s="36">
        <f t="shared" si="17"/>
        <v>0.10016456963126945</v>
      </c>
      <c r="I159" s="36">
        <f t="shared" si="17"/>
        <v>0.12035851812983688</v>
      </c>
      <c r="J159" s="36">
        <f t="shared" si="17"/>
        <v>1.6095354885942041E-2</v>
      </c>
      <c r="K159" s="36">
        <f t="shared" si="17"/>
        <v>7.711221441798613E-2</v>
      </c>
      <c r="L159" s="36">
        <f t="shared" si="17"/>
        <v>6.9482795764843466E-2</v>
      </c>
      <c r="M159" s="9"/>
      <c r="N159" s="9">
        <f t="shared" si="18"/>
        <v>3.4063039245455791E-2</v>
      </c>
      <c r="O159" s="9">
        <f t="shared" si="19"/>
        <v>5.4256987744023218E-2</v>
      </c>
      <c r="P159" s="9">
        <f t="shared" si="20"/>
        <v>-5.0006175499871616E-2</v>
      </c>
      <c r="Q159" s="9">
        <f t="shared" si="21"/>
        <v>1.1010684032172473E-2</v>
      </c>
      <c r="R159" s="9">
        <f t="shared" si="22"/>
        <v>3.3812653790298089E-3</v>
      </c>
      <c r="S159" s="9"/>
      <c r="T159" s="36">
        <v>3.1036030273276144E-2</v>
      </c>
      <c r="U159" s="36">
        <v>6.666666666666667E-5</v>
      </c>
      <c r="V159" s="37">
        <f t="shared" si="23"/>
        <v>3.0969363606609478E-2</v>
      </c>
      <c r="W159" s="8"/>
      <c r="Y159" s="4"/>
    </row>
    <row r="160" spans="1:25" x14ac:dyDescent="0.2">
      <c r="A160" s="4">
        <v>41029</v>
      </c>
      <c r="B160" s="5">
        <v>20.861999999999998</v>
      </c>
      <c r="C160" s="5">
        <v>231.91</v>
      </c>
      <c r="D160" s="5">
        <v>32.015000000000001</v>
      </c>
      <c r="E160" s="6">
        <v>115.15</v>
      </c>
      <c r="F160" s="6">
        <v>21.707999999999998</v>
      </c>
      <c r="H160" s="36">
        <f t="shared" si="17"/>
        <v>-2.61155914822991E-2</v>
      </c>
      <c r="I160" s="36">
        <f t="shared" si="17"/>
        <v>0.13486901229280027</v>
      </c>
      <c r="J160" s="36">
        <f t="shared" si="17"/>
        <v>-7.4685270134395888E-3</v>
      </c>
      <c r="K160" s="36">
        <f t="shared" si="17"/>
        <v>-7.7025367398955435E-2</v>
      </c>
      <c r="L160" s="36">
        <f t="shared" si="17"/>
        <v>1.1196592650179284E-2</v>
      </c>
      <c r="M160" s="9"/>
      <c r="N160" s="9">
        <f t="shared" si="18"/>
        <v>-3.7882027455935732E-2</v>
      </c>
      <c r="O160" s="9">
        <f t="shared" si="19"/>
        <v>0.12310257631916363</v>
      </c>
      <c r="P160" s="9">
        <f t="shared" si="20"/>
        <v>-1.9234962987076224E-2</v>
      </c>
      <c r="Q160" s="9">
        <f t="shared" si="21"/>
        <v>-8.8791803372592071E-2</v>
      </c>
      <c r="R160" s="9">
        <f t="shared" si="22"/>
        <v>-5.6984332345735161E-4</v>
      </c>
      <c r="S160" s="9"/>
      <c r="T160" s="36">
        <v>-7.2298559414210933E-3</v>
      </c>
      <c r="U160" s="36">
        <v>6.666666666666667E-5</v>
      </c>
      <c r="V160" s="37">
        <f t="shared" si="23"/>
        <v>-7.2965226080877596E-3</v>
      </c>
      <c r="W160" s="8"/>
      <c r="Y160" s="4"/>
    </row>
    <row r="161" spans="1:25" x14ac:dyDescent="0.2">
      <c r="A161" s="4">
        <v>41060</v>
      </c>
      <c r="B161" s="5">
        <v>20.625</v>
      </c>
      <c r="C161" s="5">
        <v>212.89</v>
      </c>
      <c r="D161" s="5">
        <v>29.19</v>
      </c>
      <c r="E161" s="6">
        <v>95.7</v>
      </c>
      <c r="F161" s="6">
        <v>20.7316</v>
      </c>
      <c r="H161" s="36">
        <f t="shared" si="17"/>
        <v>-1.1425390033034609E-2</v>
      </c>
      <c r="I161" s="36">
        <f t="shared" si="17"/>
        <v>-8.5573764979470793E-2</v>
      </c>
      <c r="J161" s="36">
        <f t="shared" si="17"/>
        <v>-9.237835810474207E-2</v>
      </c>
      <c r="K161" s="36">
        <f t="shared" si="17"/>
        <v>-0.18501732780778571</v>
      </c>
      <c r="L161" s="36">
        <f t="shared" si="17"/>
        <v>-4.6021749905090129E-2</v>
      </c>
      <c r="M161" s="9"/>
      <c r="N161" s="9">
        <f t="shared" si="18"/>
        <v>6.0096294186556876E-2</v>
      </c>
      <c r="O161" s="9">
        <f t="shared" si="19"/>
        <v>-1.4052080759879307E-2</v>
      </c>
      <c r="P161" s="9">
        <f t="shared" si="20"/>
        <v>-2.0856673885150584E-2</v>
      </c>
      <c r="Q161" s="9">
        <f t="shared" si="21"/>
        <v>-0.11349564358819422</v>
      </c>
      <c r="R161" s="9">
        <f t="shared" si="22"/>
        <v>2.5499934314501357E-2</v>
      </c>
      <c r="S161" s="9"/>
      <c r="T161" s="36">
        <v>-6.5877788228486417E-2</v>
      </c>
      <c r="U161" s="36">
        <v>7.4999999999999993E-5</v>
      </c>
      <c r="V161" s="37">
        <f t="shared" si="23"/>
        <v>-6.5952788228486423E-2</v>
      </c>
      <c r="W161" s="8"/>
      <c r="Y161" s="4"/>
    </row>
    <row r="162" spans="1:25" x14ac:dyDescent="0.2">
      <c r="A162" s="4">
        <v>41089</v>
      </c>
      <c r="B162" s="5">
        <v>20.856999999999999</v>
      </c>
      <c r="C162" s="5">
        <v>228.35</v>
      </c>
      <c r="D162" s="5">
        <v>30.59</v>
      </c>
      <c r="E162" s="6">
        <v>95.86</v>
      </c>
      <c r="F162" s="6">
        <v>21.802800000000001</v>
      </c>
      <c r="H162" s="36">
        <f t="shared" si="17"/>
        <v>1.1185691093753286E-2</v>
      </c>
      <c r="I162" s="36">
        <f t="shared" si="17"/>
        <v>7.0103939243361058E-2</v>
      </c>
      <c r="J162" s="36">
        <f t="shared" si="17"/>
        <v>4.6846973296788628E-2</v>
      </c>
      <c r="K162" s="36">
        <f t="shared" si="17"/>
        <v>1.670495272576594E-3</v>
      </c>
      <c r="L162" s="36">
        <f t="shared" si="17"/>
        <v>5.037929561818999E-2</v>
      </c>
      <c r="M162" s="9"/>
      <c r="N162" s="9">
        <f t="shared" si="18"/>
        <v>-7.0127191316038992E-2</v>
      </c>
      <c r="O162" s="9">
        <f t="shared" si="19"/>
        <v>-1.1208943166431222E-2</v>
      </c>
      <c r="P162" s="9">
        <f t="shared" si="20"/>
        <v>-3.4465909113003651E-2</v>
      </c>
      <c r="Q162" s="9">
        <f t="shared" si="21"/>
        <v>-7.9642387137215692E-2</v>
      </c>
      <c r="R162" s="9">
        <f t="shared" si="22"/>
        <v>-3.093358679160229E-2</v>
      </c>
      <c r="S162" s="9"/>
      <c r="T162" s="36">
        <v>4.1757069124441826E-2</v>
      </c>
      <c r="U162" s="36">
        <v>7.4999999999999993E-5</v>
      </c>
      <c r="V162" s="37">
        <f t="shared" si="23"/>
        <v>4.1682069124441827E-2</v>
      </c>
      <c r="W162" s="8"/>
      <c r="Y162" s="4"/>
    </row>
    <row r="163" spans="1:25" x14ac:dyDescent="0.2">
      <c r="A163" s="4">
        <v>41121</v>
      </c>
      <c r="B163" s="5">
        <v>21.812999999999999</v>
      </c>
      <c r="C163" s="5">
        <v>233.26</v>
      </c>
      <c r="D163" s="5">
        <v>29.47</v>
      </c>
      <c r="E163" s="6">
        <v>100.9</v>
      </c>
      <c r="F163" s="6">
        <v>22.788699999999999</v>
      </c>
      <c r="H163" s="36">
        <f t="shared" si="17"/>
        <v>4.4816499021531543E-2</v>
      </c>
      <c r="I163" s="36">
        <f t="shared" si="17"/>
        <v>2.1274171631895857E-2</v>
      </c>
      <c r="J163" s="36">
        <f t="shared" si="17"/>
        <v>-3.7300361413208728E-2</v>
      </c>
      <c r="K163" s="36">
        <f t="shared" si="17"/>
        <v>5.1241133628078153E-2</v>
      </c>
      <c r="L163" s="36">
        <f t="shared" si="17"/>
        <v>4.4226397153818341E-2</v>
      </c>
      <c r="M163" s="9"/>
      <c r="N163" s="9">
        <f t="shared" si="18"/>
        <v>9.0888070696611908E-3</v>
      </c>
      <c r="O163" s="9">
        <f t="shared" si="19"/>
        <v>-1.4453520319974496E-2</v>
      </c>
      <c r="P163" s="9">
        <f t="shared" si="20"/>
        <v>-7.3028053365079088E-2</v>
      </c>
      <c r="Q163" s="9">
        <f t="shared" si="21"/>
        <v>1.5513441676207801E-2</v>
      </c>
      <c r="R163" s="9">
        <f t="shared" si="22"/>
        <v>8.4987052019479883E-3</v>
      </c>
      <c r="S163" s="9"/>
      <c r="T163" s="36">
        <v>9.6616998690627134E-3</v>
      </c>
      <c r="U163" s="36">
        <v>8.3333333333333331E-5</v>
      </c>
      <c r="V163" s="37">
        <f t="shared" si="23"/>
        <v>9.5783665357293806E-3</v>
      </c>
      <c r="W163" s="8"/>
      <c r="Y163" s="4"/>
    </row>
    <row r="164" spans="1:25" x14ac:dyDescent="0.2">
      <c r="A164" s="4">
        <v>41152</v>
      </c>
      <c r="B164" s="5">
        <v>23.757999999999999</v>
      </c>
      <c r="C164" s="5">
        <v>248.29</v>
      </c>
      <c r="D164" s="5">
        <v>30.82</v>
      </c>
      <c r="E164" s="6">
        <v>105.72</v>
      </c>
      <c r="F164" s="6">
        <v>22.618099999999998</v>
      </c>
      <c r="H164" s="36">
        <f t="shared" si="17"/>
        <v>8.5413193531318377E-2</v>
      </c>
      <c r="I164" s="36">
        <f t="shared" si="17"/>
        <v>6.2443706577939941E-2</v>
      </c>
      <c r="J164" s="36">
        <f t="shared" si="17"/>
        <v>4.47910331423663E-2</v>
      </c>
      <c r="K164" s="36">
        <f t="shared" si="17"/>
        <v>4.6664162376525098E-2</v>
      </c>
      <c r="L164" s="36">
        <f t="shared" si="17"/>
        <v>-7.5143283713095263E-3</v>
      </c>
      <c r="M164" s="9"/>
      <c r="N164" s="9">
        <f t="shared" si="18"/>
        <v>3.4572271103248356E-2</v>
      </c>
      <c r="O164" s="9">
        <f t="shared" si="19"/>
        <v>1.160278414986992E-2</v>
      </c>
      <c r="P164" s="9">
        <f t="shared" si="20"/>
        <v>-6.0498892857037204E-3</v>
      </c>
      <c r="Q164" s="9">
        <f t="shared" si="21"/>
        <v>-4.1767600515449227E-3</v>
      </c>
      <c r="R164" s="9">
        <f t="shared" si="22"/>
        <v>-5.8355250799379546E-2</v>
      </c>
      <c r="S164" s="9"/>
      <c r="T164" s="36">
        <v>2.0305302571796652E-2</v>
      </c>
      <c r="U164" s="36">
        <v>8.3333333333333331E-5</v>
      </c>
      <c r="V164" s="37">
        <f t="shared" si="23"/>
        <v>2.0221969238463318E-2</v>
      </c>
      <c r="W164" s="8"/>
      <c r="Y164" s="4"/>
    </row>
    <row r="165" spans="1:25" x14ac:dyDescent="0.2">
      <c r="A165" s="4">
        <v>41180</v>
      </c>
      <c r="B165" s="5">
        <v>23.824000000000002</v>
      </c>
      <c r="C165" s="5">
        <v>254.49</v>
      </c>
      <c r="D165" s="5">
        <v>29.76</v>
      </c>
      <c r="E165" s="6">
        <v>113.68</v>
      </c>
      <c r="F165" s="6">
        <v>23.5565</v>
      </c>
      <c r="H165" s="36">
        <f t="shared" si="17"/>
        <v>2.7741600743054441E-3</v>
      </c>
      <c r="I165" s="36">
        <f t="shared" si="17"/>
        <v>2.4664124646909334E-2</v>
      </c>
      <c r="J165" s="36">
        <f t="shared" si="17"/>
        <v>-3.4998619927078548E-2</v>
      </c>
      <c r="K165" s="36">
        <f t="shared" si="17"/>
        <v>7.2593394052756804E-2</v>
      </c>
      <c r="L165" s="36">
        <f t="shared" si="17"/>
        <v>4.0651320174892133E-2</v>
      </c>
      <c r="M165" s="9"/>
      <c r="N165" s="9">
        <f t="shared" si="18"/>
        <v>-5.4156263423616929E-2</v>
      </c>
      <c r="O165" s="9">
        <f t="shared" si="19"/>
        <v>-3.2266298851013044E-2</v>
      </c>
      <c r="P165" s="9">
        <f t="shared" si="20"/>
        <v>-9.1929043425000925E-2</v>
      </c>
      <c r="Q165" s="9">
        <f t="shared" si="21"/>
        <v>1.5662970554834427E-2</v>
      </c>
      <c r="R165" s="9">
        <f t="shared" si="22"/>
        <v>-1.6279103323030245E-2</v>
      </c>
      <c r="S165" s="9"/>
      <c r="T165" s="36">
        <v>2.4602211411700291E-2</v>
      </c>
      <c r="U165" s="36">
        <v>9.1666666666666668E-5</v>
      </c>
      <c r="V165" s="37">
        <f t="shared" si="23"/>
        <v>2.4510544745033624E-2</v>
      </c>
      <c r="W165" s="8"/>
      <c r="Y165" s="4"/>
    </row>
    <row r="166" spans="1:25" x14ac:dyDescent="0.2">
      <c r="A166" s="4">
        <v>41213</v>
      </c>
      <c r="B166" s="5">
        <v>21.259</v>
      </c>
      <c r="C166" s="5">
        <v>233.08</v>
      </c>
      <c r="D166" s="5">
        <v>28.54</v>
      </c>
      <c r="E166" s="6">
        <v>122.39</v>
      </c>
      <c r="F166" s="6">
        <v>23.575500000000002</v>
      </c>
      <c r="H166" s="36">
        <f t="shared" si="17"/>
        <v>-0.11391314082272826</v>
      </c>
      <c r="I166" s="36">
        <f t="shared" si="17"/>
        <v>-8.7879800212879569E-2</v>
      </c>
      <c r="J166" s="36">
        <f t="shared" si="17"/>
        <v>-4.185859791620089E-2</v>
      </c>
      <c r="K166" s="36">
        <f t="shared" si="17"/>
        <v>7.3825183605401842E-2</v>
      </c>
      <c r="L166" s="36">
        <f t="shared" si="17"/>
        <v>8.0624633069761962E-4</v>
      </c>
      <c r="M166" s="9"/>
      <c r="N166" s="9">
        <f t="shared" si="18"/>
        <v>-0.11541234934869926</v>
      </c>
      <c r="O166" s="9">
        <f t="shared" si="19"/>
        <v>-8.9379008738850588E-2</v>
      </c>
      <c r="P166" s="9">
        <f t="shared" si="20"/>
        <v>-4.3357806442171909E-2</v>
      </c>
      <c r="Q166" s="9">
        <f t="shared" si="21"/>
        <v>7.2325975079430824E-2</v>
      </c>
      <c r="R166" s="9">
        <f t="shared" si="22"/>
        <v>-6.929621952733965E-4</v>
      </c>
      <c r="S166" s="9"/>
      <c r="T166" s="36">
        <v>-1.4443959028689734E-2</v>
      </c>
      <c r="U166" s="36">
        <v>8.3333333333333331E-5</v>
      </c>
      <c r="V166" s="37">
        <f t="shared" si="23"/>
        <v>-1.4527292362023067E-2</v>
      </c>
      <c r="W166" s="8"/>
      <c r="Y166" s="4"/>
    </row>
    <row r="167" spans="1:25" x14ac:dyDescent="0.2">
      <c r="A167" s="4">
        <v>41243</v>
      </c>
      <c r="B167" s="5">
        <v>20.893999999999998</v>
      </c>
      <c r="C167" s="5">
        <v>252.05</v>
      </c>
      <c r="D167" s="5">
        <v>26.614999999999998</v>
      </c>
      <c r="E167" s="6">
        <v>117.79</v>
      </c>
      <c r="F167" s="6">
        <v>23.717700000000001</v>
      </c>
      <c r="H167" s="36">
        <f t="shared" si="17"/>
        <v>-1.7318298703608858E-2</v>
      </c>
      <c r="I167" s="36">
        <f t="shared" si="17"/>
        <v>7.8245738253766434E-2</v>
      </c>
      <c r="J167" s="36">
        <f t="shared" si="17"/>
        <v>-6.9831645423969677E-2</v>
      </c>
      <c r="K167" s="36">
        <f t="shared" si="17"/>
        <v>-3.8309289423553931E-2</v>
      </c>
      <c r="L167" s="36">
        <f t="shared" si="17"/>
        <v>6.0135676389519756E-3</v>
      </c>
      <c r="M167" s="9"/>
      <c r="N167" s="9">
        <f t="shared" si="18"/>
        <v>-3.3628861846155295E-2</v>
      </c>
      <c r="O167" s="9">
        <f t="shared" si="19"/>
        <v>6.1935175111220001E-2</v>
      </c>
      <c r="P167" s="9">
        <f t="shared" si="20"/>
        <v>-8.614220856651611E-2</v>
      </c>
      <c r="Q167" s="9">
        <f t="shared" si="21"/>
        <v>-5.4619852566100364E-2</v>
      </c>
      <c r="R167" s="9">
        <f t="shared" si="22"/>
        <v>-1.0296995503594454E-2</v>
      </c>
      <c r="S167" s="9"/>
      <c r="T167" s="36">
        <v>-4.0212879333938432E-3</v>
      </c>
      <c r="U167" s="36">
        <v>7.4999999999999993E-5</v>
      </c>
      <c r="V167" s="37">
        <f t="shared" si="23"/>
        <v>-4.0962879333938437E-3</v>
      </c>
      <c r="W167" s="8"/>
      <c r="Y167" s="4"/>
    </row>
    <row r="168" spans="1:25" x14ac:dyDescent="0.2">
      <c r="A168" s="4">
        <v>41274</v>
      </c>
      <c r="B168" s="5">
        <v>19.041</v>
      </c>
      <c r="C168" s="5">
        <v>251.28</v>
      </c>
      <c r="D168" s="5">
        <v>26.709700000000002</v>
      </c>
      <c r="E168" s="6">
        <v>127.56</v>
      </c>
      <c r="F168" s="6">
        <v>23.773900000000001</v>
      </c>
      <c r="H168" s="36">
        <f t="shared" si="17"/>
        <v>-9.286748742287336E-2</v>
      </c>
      <c r="I168" s="36">
        <f t="shared" si="17"/>
        <v>-3.059625298248761E-3</v>
      </c>
      <c r="J168" s="36">
        <f t="shared" si="17"/>
        <v>3.5518286856634595E-3</v>
      </c>
      <c r="K168" s="36">
        <f t="shared" si="17"/>
        <v>7.9683464171163815E-2</v>
      </c>
      <c r="L168" s="36">
        <f t="shared" si="17"/>
        <v>2.3667354325140875E-3</v>
      </c>
      <c r="M168" s="9"/>
      <c r="N168" s="9">
        <f t="shared" si="18"/>
        <v>-0.12686528605762057</v>
      </c>
      <c r="O168" s="9">
        <f t="shared" si="19"/>
        <v>-3.7057423932995964E-2</v>
      </c>
      <c r="P168" s="9">
        <f t="shared" si="20"/>
        <v>-3.0445969949083745E-2</v>
      </c>
      <c r="Q168" s="9">
        <f t="shared" si="21"/>
        <v>4.5685665536416613E-2</v>
      </c>
      <c r="R168" s="9">
        <f t="shared" si="22"/>
        <v>-3.1631063202233113E-2</v>
      </c>
      <c r="S168" s="9"/>
      <c r="T168" s="36">
        <v>8.4184098936290024E-3</v>
      </c>
      <c r="U168" s="36">
        <v>5.833333333333334E-5</v>
      </c>
      <c r="V168" s="37">
        <f t="shared" si="23"/>
        <v>8.3600765602956685E-3</v>
      </c>
      <c r="W168" s="8"/>
      <c r="Y168" s="4"/>
    </row>
    <row r="169" spans="1:25" x14ac:dyDescent="0.2">
      <c r="A169" s="4">
        <v>41305</v>
      </c>
      <c r="B169" s="5">
        <v>16.263999999999999</v>
      </c>
      <c r="C169" s="5">
        <v>265.56</v>
      </c>
      <c r="D169" s="5">
        <v>27.45</v>
      </c>
      <c r="E169" s="6">
        <v>147.86000000000001</v>
      </c>
      <c r="F169" s="6">
        <v>25.86</v>
      </c>
      <c r="H169" s="36">
        <f t="shared" si="17"/>
        <v>-0.15764047266639727</v>
      </c>
      <c r="I169" s="36">
        <f t="shared" si="17"/>
        <v>5.5272948620567419E-2</v>
      </c>
      <c r="J169" s="36">
        <f t="shared" si="17"/>
        <v>2.7339372645155555E-2</v>
      </c>
      <c r="K169" s="36">
        <f t="shared" si="17"/>
        <v>0.14767903798709711</v>
      </c>
      <c r="L169" s="36">
        <f t="shared" si="17"/>
        <v>8.4109033069888622E-2</v>
      </c>
      <c r="M169" s="9"/>
      <c r="N169" s="9">
        <f t="shared" si="18"/>
        <v>-0.24941440002437765</v>
      </c>
      <c r="O169" s="9">
        <f t="shared" si="19"/>
        <v>-3.6500978737412954E-2</v>
      </c>
      <c r="P169" s="9">
        <f t="shared" si="20"/>
        <v>-6.4434554712824818E-2</v>
      </c>
      <c r="Q169" s="9">
        <f t="shared" si="21"/>
        <v>5.5905110629116739E-2</v>
      </c>
      <c r="R169" s="9">
        <f t="shared" si="22"/>
        <v>-7.6648942880917503E-3</v>
      </c>
      <c r="S169" s="9"/>
      <c r="T169" s="36">
        <v>4.9107669598926706E-2</v>
      </c>
      <c r="U169" s="36">
        <v>5.833333333333334E-5</v>
      </c>
      <c r="V169" s="37">
        <f t="shared" si="23"/>
        <v>4.9049336265593373E-2</v>
      </c>
      <c r="W169" s="8"/>
      <c r="Y169" s="4"/>
    </row>
    <row r="170" spans="1:25" x14ac:dyDescent="0.2">
      <c r="A170" s="4">
        <v>41333</v>
      </c>
      <c r="B170" s="5">
        <v>15.77</v>
      </c>
      <c r="C170" s="5">
        <v>264.17</v>
      </c>
      <c r="D170" s="5">
        <v>27.8</v>
      </c>
      <c r="E170" s="6">
        <v>149.76</v>
      </c>
      <c r="F170" s="6">
        <v>25.945399999999999</v>
      </c>
      <c r="H170" s="36">
        <f t="shared" si="17"/>
        <v>-3.0844675351098527E-2</v>
      </c>
      <c r="I170" s="36">
        <f t="shared" si="17"/>
        <v>-5.2479685507125931E-3</v>
      </c>
      <c r="J170" s="36">
        <f t="shared" si="17"/>
        <v>1.2669852741051904E-2</v>
      </c>
      <c r="K170" s="36">
        <f t="shared" si="17"/>
        <v>1.2768132600327808E-2</v>
      </c>
      <c r="L170" s="36">
        <f t="shared" si="17"/>
        <v>3.2969565859004651E-3</v>
      </c>
      <c r="M170" s="9"/>
      <c r="N170" s="9">
        <f t="shared" si="18"/>
        <v>-6.6738660859840496E-2</v>
      </c>
      <c r="O170" s="9">
        <f t="shared" si="19"/>
        <v>-4.1141954059454561E-2</v>
      </c>
      <c r="P170" s="9">
        <f t="shared" si="20"/>
        <v>-2.3224132767690066E-2</v>
      </c>
      <c r="Q170" s="9">
        <f t="shared" si="21"/>
        <v>-2.3125852908414162E-2</v>
      </c>
      <c r="R170" s="9">
        <f t="shared" si="22"/>
        <v>-3.2597028922841505E-2</v>
      </c>
      <c r="S170" s="9"/>
      <c r="T170" s="36">
        <v>9.7788133183780886E-3</v>
      </c>
      <c r="U170" s="36">
        <v>8.3333333333333331E-5</v>
      </c>
      <c r="V170" s="37">
        <f t="shared" si="23"/>
        <v>9.6954799850447557E-3</v>
      </c>
      <c r="W170" s="8"/>
      <c r="Y170" s="4"/>
    </row>
    <row r="171" spans="1:25" x14ac:dyDescent="0.2">
      <c r="A171" s="4">
        <v>41362</v>
      </c>
      <c r="B171" s="5">
        <v>15.805</v>
      </c>
      <c r="C171" s="5">
        <v>266.48</v>
      </c>
      <c r="D171" s="5">
        <v>28.605</v>
      </c>
      <c r="E171" s="6">
        <v>147.15</v>
      </c>
      <c r="F171" s="6">
        <v>27.357800000000001</v>
      </c>
      <c r="H171" s="36">
        <f t="shared" si="17"/>
        <v>2.2169446926340389E-3</v>
      </c>
      <c r="I171" s="36">
        <f t="shared" si="17"/>
        <v>8.7063585851783615E-3</v>
      </c>
      <c r="J171" s="36">
        <f t="shared" si="17"/>
        <v>2.8545507023900674E-2</v>
      </c>
      <c r="K171" s="36">
        <f t="shared" si="17"/>
        <v>-1.7581538049799988E-2</v>
      </c>
      <c r="L171" s="36">
        <f t="shared" si="17"/>
        <v>5.3007350235007085E-2</v>
      </c>
      <c r="M171" s="9"/>
      <c r="N171" s="9">
        <f t="shared" si="18"/>
        <v>-6.8948922444389021E-2</v>
      </c>
      <c r="O171" s="9">
        <f t="shared" si="19"/>
        <v>-6.2459508551844706E-2</v>
      </c>
      <c r="P171" s="9">
        <f t="shared" si="20"/>
        <v>-4.2620360113122396E-2</v>
      </c>
      <c r="Q171" s="9">
        <f t="shared" si="21"/>
        <v>-8.8747405186823058E-2</v>
      </c>
      <c r="R171" s="9">
        <f t="shared" si="22"/>
        <v>-1.8158516902015982E-2</v>
      </c>
      <c r="S171" s="9"/>
      <c r="T171" s="36">
        <v>3.4610959670741064E-2</v>
      </c>
      <c r="U171" s="36">
        <v>7.4999999999999993E-5</v>
      </c>
      <c r="V171" s="37">
        <f t="shared" si="23"/>
        <v>3.4535959670741065E-2</v>
      </c>
      <c r="W171" s="8"/>
      <c r="Y171" s="4"/>
    </row>
    <row r="172" spans="1:25" x14ac:dyDescent="0.2">
      <c r="A172" s="4">
        <v>41394</v>
      </c>
      <c r="B172" s="5">
        <v>15.815</v>
      </c>
      <c r="C172" s="5">
        <v>253.8</v>
      </c>
      <c r="D172" s="5">
        <v>33.1</v>
      </c>
      <c r="E172" s="6">
        <v>146.07</v>
      </c>
      <c r="F172" s="6">
        <v>27.556899999999999</v>
      </c>
      <c r="H172" s="36">
        <f t="shared" ref="H172:L222" si="24">LN(B172/B171)</f>
        <v>6.325110900310939E-4</v>
      </c>
      <c r="I172" s="36">
        <f t="shared" si="24"/>
        <v>-4.875263860513699E-2</v>
      </c>
      <c r="J172" s="36">
        <f t="shared" si="24"/>
        <v>0.14595175466252519</v>
      </c>
      <c r="K172" s="36">
        <f t="shared" si="24"/>
        <v>-7.3665158167626659E-3</v>
      </c>
      <c r="L172" s="36">
        <f t="shared" si="24"/>
        <v>7.2512777965154408E-3</v>
      </c>
      <c r="M172" s="9"/>
      <c r="N172" s="9">
        <f t="shared" si="18"/>
        <v>-4.7746440015902183E-2</v>
      </c>
      <c r="O172" s="9">
        <f t="shared" si="19"/>
        <v>-9.7131589711070263E-2</v>
      </c>
      <c r="P172" s="9">
        <f t="shared" si="20"/>
        <v>9.7572803556591911E-2</v>
      </c>
      <c r="Q172" s="9">
        <f t="shared" si="21"/>
        <v>-5.5745466922695941E-2</v>
      </c>
      <c r="R172" s="9">
        <f t="shared" si="22"/>
        <v>-4.1127673309417842E-2</v>
      </c>
      <c r="S172" s="9"/>
      <c r="T172" s="36">
        <v>1.8538107992873601E-2</v>
      </c>
      <c r="U172" s="36">
        <v>4.9999999999999996E-5</v>
      </c>
      <c r="V172" s="37">
        <f t="shared" si="23"/>
        <v>1.8488107992873599E-2</v>
      </c>
      <c r="W172" s="8"/>
      <c r="Y172" s="4"/>
    </row>
    <row r="173" spans="1:25" x14ac:dyDescent="0.2">
      <c r="A173" s="4">
        <v>41425</v>
      </c>
      <c r="B173" s="5">
        <v>16.062999999999999</v>
      </c>
      <c r="C173" s="5">
        <v>269.04000000000002</v>
      </c>
      <c r="D173" s="5">
        <v>34.9</v>
      </c>
      <c r="E173" s="6">
        <v>162.08000000000001</v>
      </c>
      <c r="F173" s="6">
        <v>25.8127</v>
      </c>
      <c r="H173" s="36">
        <f t="shared" si="24"/>
        <v>1.5559633818016866E-2</v>
      </c>
      <c r="I173" s="36">
        <f t="shared" si="24"/>
        <v>5.8313512151726851E-2</v>
      </c>
      <c r="J173" s="36">
        <f t="shared" si="24"/>
        <v>5.2953546825364253E-2</v>
      </c>
      <c r="K173" s="36">
        <f t="shared" si="24"/>
        <v>0.10400408163765408</v>
      </c>
      <c r="L173" s="36">
        <f t="shared" si="24"/>
        <v>-6.5386339085880443E-2</v>
      </c>
      <c r="M173" s="9"/>
      <c r="N173" s="9">
        <f t="shared" si="18"/>
        <v>-4.0383575062928612E-2</v>
      </c>
      <c r="O173" s="9">
        <f t="shared" si="19"/>
        <v>2.3703032707813737E-3</v>
      </c>
      <c r="P173" s="9">
        <f t="shared" si="20"/>
        <v>-2.9896620555812242E-3</v>
      </c>
      <c r="Q173" s="9">
        <f t="shared" si="21"/>
        <v>4.8060872756708603E-2</v>
      </c>
      <c r="R173" s="9">
        <f t="shared" si="22"/>
        <v>-0.12132954796682592</v>
      </c>
      <c r="S173" s="9"/>
      <c r="T173" s="36">
        <v>2.3848624989890536E-2</v>
      </c>
      <c r="U173" s="36">
        <v>3.3333333333333335E-5</v>
      </c>
      <c r="V173" s="37">
        <f t="shared" si="23"/>
        <v>2.3815291656557203E-2</v>
      </c>
      <c r="W173" s="8"/>
      <c r="Y173" s="4"/>
    </row>
    <row r="174" spans="1:25" x14ac:dyDescent="0.2">
      <c r="A174" s="4">
        <v>41453</v>
      </c>
      <c r="B174" s="5">
        <v>14.148</v>
      </c>
      <c r="C174" s="5">
        <v>277.7</v>
      </c>
      <c r="D174" s="5">
        <v>34.545000000000002</v>
      </c>
      <c r="E174" s="6">
        <v>151.25</v>
      </c>
      <c r="F174" s="6">
        <v>26.552099999999999</v>
      </c>
      <c r="H174" s="36">
        <f t="shared" si="24"/>
        <v>-0.12694521923239482</v>
      </c>
      <c r="I174" s="36">
        <f t="shared" si="24"/>
        <v>3.1681326880739498E-2</v>
      </c>
      <c r="J174" s="36">
        <f t="shared" si="24"/>
        <v>-1.0224007267623214E-2</v>
      </c>
      <c r="K174" s="36">
        <f t="shared" si="24"/>
        <v>-6.9155943589422467E-2</v>
      </c>
      <c r="L174" s="36">
        <f t="shared" si="24"/>
        <v>2.82422217299645E-2</v>
      </c>
      <c r="M174" s="9"/>
      <c r="N174" s="9">
        <f t="shared" si="18"/>
        <v>-0.12526669052185635</v>
      </c>
      <c r="O174" s="9">
        <f t="shared" si="19"/>
        <v>3.3359855591277965E-2</v>
      </c>
      <c r="P174" s="9">
        <f t="shared" si="20"/>
        <v>-8.545478557084752E-3</v>
      </c>
      <c r="Q174" s="9">
        <f t="shared" si="21"/>
        <v>-6.7477414878884007E-2</v>
      </c>
      <c r="R174" s="9">
        <f t="shared" si="22"/>
        <v>2.9920750440502963E-2</v>
      </c>
      <c r="S174" s="9"/>
      <c r="T174" s="36">
        <v>-1.6723570302391567E-2</v>
      </c>
      <c r="U174" s="36">
        <v>4.1666666666666665E-5</v>
      </c>
      <c r="V174" s="37">
        <f t="shared" si="23"/>
        <v>-1.6765236969058232E-2</v>
      </c>
      <c r="W174" s="8"/>
      <c r="Y174" s="4"/>
    </row>
    <row r="175" spans="1:25" x14ac:dyDescent="0.2">
      <c r="A175" s="4">
        <v>41486</v>
      </c>
      <c r="B175" s="5">
        <v>16.166</v>
      </c>
      <c r="C175" s="5">
        <v>301.27</v>
      </c>
      <c r="D175" s="5">
        <v>31.84</v>
      </c>
      <c r="E175" s="6">
        <v>164.03</v>
      </c>
      <c r="F175" s="6">
        <v>27.708500000000001</v>
      </c>
      <c r="H175" s="36">
        <f t="shared" si="24"/>
        <v>0.13333699996841855</v>
      </c>
      <c r="I175" s="36">
        <f t="shared" si="24"/>
        <v>8.1465478329883392E-2</v>
      </c>
      <c r="J175" s="36">
        <f t="shared" si="24"/>
        <v>-8.1539460964575955E-2</v>
      </c>
      <c r="K175" s="36">
        <f t="shared" si="24"/>
        <v>8.1115241013443473E-2</v>
      </c>
      <c r="L175" s="36">
        <f t="shared" si="24"/>
        <v>4.2630384722193909E-2</v>
      </c>
      <c r="M175" s="9"/>
      <c r="N175" s="9">
        <f t="shared" si="18"/>
        <v>4.1320010568914906E-2</v>
      </c>
      <c r="O175" s="9">
        <f t="shared" si="19"/>
        <v>-1.0551511069620254E-2</v>
      </c>
      <c r="P175" s="9">
        <f t="shared" si="20"/>
        <v>-0.1735564503640796</v>
      </c>
      <c r="Q175" s="9">
        <f t="shared" si="21"/>
        <v>-1.0901748386060173E-2</v>
      </c>
      <c r="R175" s="9">
        <f t="shared" si="22"/>
        <v>-4.9386604677309737E-2</v>
      </c>
      <c r="S175" s="9"/>
      <c r="T175" s="36">
        <v>4.9253847813019544E-2</v>
      </c>
      <c r="U175" s="36">
        <v>3.3333333333333335E-5</v>
      </c>
      <c r="V175" s="37">
        <f t="shared" si="23"/>
        <v>4.9220514479686207E-2</v>
      </c>
      <c r="W175" s="8"/>
      <c r="Y175" s="4"/>
    </row>
    <row r="176" spans="1:25" x14ac:dyDescent="0.2">
      <c r="A176" s="4">
        <v>41516</v>
      </c>
      <c r="B176" s="5">
        <v>17.398</v>
      </c>
      <c r="C176" s="5">
        <v>280.99</v>
      </c>
      <c r="D176" s="5">
        <v>33.4</v>
      </c>
      <c r="E176" s="6">
        <v>152.13</v>
      </c>
      <c r="F176" s="6">
        <v>26.741599999999998</v>
      </c>
      <c r="H176" s="36">
        <f t="shared" si="24"/>
        <v>7.3444985773696264E-2</v>
      </c>
      <c r="I176" s="36">
        <f t="shared" si="24"/>
        <v>-6.9687791130742555E-2</v>
      </c>
      <c r="J176" s="36">
        <f t="shared" si="24"/>
        <v>4.7832539006472483E-2</v>
      </c>
      <c r="K176" s="36">
        <f t="shared" si="24"/>
        <v>-7.5313919449357045E-2</v>
      </c>
      <c r="L176" s="36">
        <f t="shared" si="24"/>
        <v>-3.5518819991178924E-2</v>
      </c>
      <c r="M176" s="9"/>
      <c r="N176" s="9">
        <f t="shared" si="18"/>
        <v>9.399578946787715E-2</v>
      </c>
      <c r="O176" s="9">
        <f t="shared" si="19"/>
        <v>-4.9136987436561662E-2</v>
      </c>
      <c r="P176" s="9">
        <f t="shared" si="20"/>
        <v>6.8383342700653382E-2</v>
      </c>
      <c r="Q176" s="9">
        <f t="shared" si="21"/>
        <v>-5.4763115755176152E-2</v>
      </c>
      <c r="R176" s="9">
        <f t="shared" si="22"/>
        <v>-1.4968016296998031E-2</v>
      </c>
      <c r="S176" s="9"/>
      <c r="T176" s="36">
        <v>-3.0022840827410247E-2</v>
      </c>
      <c r="U176" s="36">
        <v>3.3333333333333335E-5</v>
      </c>
      <c r="V176" s="37">
        <f t="shared" si="23"/>
        <v>-3.005617416074358E-2</v>
      </c>
      <c r="W176" s="8"/>
      <c r="Y176" s="4"/>
    </row>
    <row r="177" spans="1:25" x14ac:dyDescent="0.2">
      <c r="A177" s="4">
        <v>41547</v>
      </c>
      <c r="B177" s="5">
        <v>17.029</v>
      </c>
      <c r="C177" s="5">
        <v>312.83999999999997</v>
      </c>
      <c r="D177" s="5">
        <v>33.28</v>
      </c>
      <c r="E177" s="6">
        <v>158.21</v>
      </c>
      <c r="F177" s="6">
        <v>27.229800000000001</v>
      </c>
      <c r="H177" s="36">
        <f t="shared" si="24"/>
        <v>-2.1437484040881444E-2</v>
      </c>
      <c r="I177" s="36">
        <f t="shared" si="24"/>
        <v>0.10737279622151583</v>
      </c>
      <c r="J177" s="36">
        <f t="shared" si="24"/>
        <v>-3.5992840296467619E-3</v>
      </c>
      <c r="K177" s="36">
        <f t="shared" si="24"/>
        <v>3.9187845985935277E-2</v>
      </c>
      <c r="L177" s="36">
        <f t="shared" si="24"/>
        <v>1.8091556482211654E-2</v>
      </c>
      <c r="M177" s="9"/>
      <c r="N177" s="9">
        <f t="shared" si="18"/>
        <v>-8.1074219168929179E-2</v>
      </c>
      <c r="O177" s="9">
        <f t="shared" si="19"/>
        <v>4.7736061093468084E-2</v>
      </c>
      <c r="P177" s="9">
        <f t="shared" si="20"/>
        <v>-6.3236019157694501E-2</v>
      </c>
      <c r="Q177" s="9">
        <f t="shared" si="21"/>
        <v>-2.0448889142112466E-2</v>
      </c>
      <c r="R177" s="9">
        <f t="shared" si="22"/>
        <v>-4.1545178645836088E-2</v>
      </c>
      <c r="S177" s="9"/>
      <c r="T177" s="36">
        <v>2.6433151099856615E-2</v>
      </c>
      <c r="U177" s="36">
        <v>1.6666666666666667E-5</v>
      </c>
      <c r="V177" s="37">
        <f t="shared" si="23"/>
        <v>2.6416484433189946E-2</v>
      </c>
      <c r="W177" s="8"/>
      <c r="Y177" s="4"/>
    </row>
    <row r="178" spans="1:25" x14ac:dyDescent="0.2">
      <c r="A178" s="4">
        <v>41578</v>
      </c>
      <c r="B178" s="5">
        <v>18.657</v>
      </c>
      <c r="C178" s="5">
        <v>364.05</v>
      </c>
      <c r="D178" s="5">
        <v>35.405000000000001</v>
      </c>
      <c r="E178" s="6">
        <v>160.86000000000001</v>
      </c>
      <c r="F178" s="6">
        <v>29.087800000000001</v>
      </c>
      <c r="H178" s="36">
        <f t="shared" si="24"/>
        <v>9.1303637745394281E-2</v>
      </c>
      <c r="I178" s="36">
        <f t="shared" si="24"/>
        <v>0.15159934310730949</v>
      </c>
      <c r="J178" s="36">
        <f t="shared" si="24"/>
        <v>6.1896437150729511E-2</v>
      </c>
      <c r="K178" s="36">
        <f t="shared" si="24"/>
        <v>1.6611157014950341E-2</v>
      </c>
      <c r="L178" s="36">
        <f t="shared" si="24"/>
        <v>6.600688046541682E-2</v>
      </c>
      <c r="M178" s="9"/>
      <c r="N178" s="9">
        <f t="shared" si="18"/>
        <v>7.5180413385759481E-3</v>
      </c>
      <c r="O178" s="9">
        <f t="shared" si="19"/>
        <v>6.7813746700491159E-2</v>
      </c>
      <c r="P178" s="9">
        <f t="shared" si="20"/>
        <v>-2.1889159256088822E-2</v>
      </c>
      <c r="Q178" s="9">
        <f t="shared" si="21"/>
        <v>-6.7174439391867985E-2</v>
      </c>
      <c r="R178" s="9">
        <f t="shared" si="22"/>
        <v>-1.7778715941401513E-2</v>
      </c>
      <c r="S178" s="9"/>
      <c r="T178" s="36">
        <v>4.3465162643777824E-2</v>
      </c>
      <c r="U178" s="36">
        <v>4.1666666666666665E-5</v>
      </c>
      <c r="V178" s="37">
        <f t="shared" si="23"/>
        <v>4.3423495977111155E-2</v>
      </c>
      <c r="W178" s="8"/>
      <c r="Y178" s="4"/>
    </row>
    <row r="179" spans="1:25" x14ac:dyDescent="0.2">
      <c r="A179" s="4">
        <v>41607</v>
      </c>
      <c r="B179" s="5">
        <v>19.863</v>
      </c>
      <c r="C179" s="5">
        <v>393.74</v>
      </c>
      <c r="D179" s="5">
        <v>38.130000000000003</v>
      </c>
      <c r="E179" s="6">
        <v>168.94</v>
      </c>
      <c r="F179" s="6">
        <v>30.078399999999998</v>
      </c>
      <c r="H179" s="36">
        <f t="shared" si="24"/>
        <v>6.2637293820956869E-2</v>
      </c>
      <c r="I179" s="36">
        <f t="shared" si="24"/>
        <v>7.8399572151221092E-2</v>
      </c>
      <c r="J179" s="36">
        <f t="shared" si="24"/>
        <v>7.414832076573516E-2</v>
      </c>
      <c r="K179" s="36">
        <f t="shared" si="24"/>
        <v>4.9009200823427627E-2</v>
      </c>
      <c r="L179" s="36">
        <f t="shared" si="24"/>
        <v>3.3488463893697876E-2</v>
      </c>
      <c r="M179" s="9"/>
      <c r="N179" s="9">
        <f t="shared" si="18"/>
        <v>-9.632999356157454E-4</v>
      </c>
      <c r="O179" s="9">
        <f t="shared" si="19"/>
        <v>1.4798978394648478E-2</v>
      </c>
      <c r="P179" s="9">
        <f t="shared" si="20"/>
        <v>1.0547727009162546E-2</v>
      </c>
      <c r="Q179" s="9">
        <f t="shared" si="21"/>
        <v>-1.4591392933144987E-2</v>
      </c>
      <c r="R179" s="9">
        <f t="shared" si="22"/>
        <v>-3.0112129862874738E-2</v>
      </c>
      <c r="S179" s="9"/>
      <c r="T179" s="36">
        <v>2.926639409285953E-2</v>
      </c>
      <c r="U179" s="36">
        <v>5.833333333333334E-5</v>
      </c>
      <c r="V179" s="37">
        <f t="shared" si="23"/>
        <v>2.9208060759526196E-2</v>
      </c>
      <c r="W179" s="8"/>
      <c r="Y179" s="4"/>
    </row>
    <row r="180" spans="1:25" x14ac:dyDescent="0.2">
      <c r="A180" s="4">
        <v>41639</v>
      </c>
      <c r="B180" s="5">
        <v>20.041</v>
      </c>
      <c r="C180" s="5">
        <v>398.83</v>
      </c>
      <c r="D180" s="5">
        <v>37.409999999999997</v>
      </c>
      <c r="E180" s="6">
        <v>177.26</v>
      </c>
      <c r="F180" s="6">
        <v>29.035699999999999</v>
      </c>
      <c r="H180" s="36">
        <f t="shared" si="24"/>
        <v>8.9214705604726517E-3</v>
      </c>
      <c r="I180" s="36">
        <f t="shared" si="24"/>
        <v>1.2844467943463764E-2</v>
      </c>
      <c r="J180" s="36">
        <f t="shared" si="24"/>
        <v>-1.9063325509417747E-2</v>
      </c>
      <c r="K180" s="36">
        <f t="shared" si="24"/>
        <v>4.8073959010901307E-2</v>
      </c>
      <c r="L180" s="36">
        <f t="shared" si="24"/>
        <v>-3.5281198809994384E-2</v>
      </c>
      <c r="M180" s="9"/>
      <c r="N180" s="9">
        <f t="shared" si="18"/>
        <v>-4.5064947033630245E-2</v>
      </c>
      <c r="O180" s="9">
        <f t="shared" si="19"/>
        <v>-4.114194965063913E-2</v>
      </c>
      <c r="P180" s="9">
        <f t="shared" si="20"/>
        <v>-7.3049743103520637E-2</v>
      </c>
      <c r="Q180" s="9">
        <f t="shared" si="21"/>
        <v>-5.9124585832015866E-3</v>
      </c>
      <c r="R180" s="9">
        <f t="shared" si="22"/>
        <v>-8.9267616404097277E-2</v>
      </c>
      <c r="S180" s="9"/>
      <c r="T180" s="36">
        <v>2.249554046572988E-2</v>
      </c>
      <c r="U180" s="36">
        <v>5.833333333333334E-5</v>
      </c>
      <c r="V180" s="37">
        <f t="shared" si="23"/>
        <v>2.2437207132396546E-2</v>
      </c>
      <c r="W180" s="8"/>
      <c r="Y180" s="4"/>
    </row>
    <row r="181" spans="1:25" x14ac:dyDescent="0.2">
      <c r="A181" s="4">
        <v>41670</v>
      </c>
      <c r="B181" s="5">
        <v>17.879000000000001</v>
      </c>
      <c r="C181" s="5">
        <v>358.62</v>
      </c>
      <c r="D181" s="5">
        <v>37.840000000000003</v>
      </c>
      <c r="E181" s="6">
        <v>164.12</v>
      </c>
      <c r="F181" s="6">
        <v>28.817599999999999</v>
      </c>
      <c r="H181" s="36">
        <f t="shared" si="24"/>
        <v>-0.11415333540160816</v>
      </c>
      <c r="I181" s="36">
        <f t="shared" si="24"/>
        <v>-0.1062719288711871</v>
      </c>
      <c r="J181" s="36">
        <f t="shared" si="24"/>
        <v>1.142869582362285E-2</v>
      </c>
      <c r="K181" s="36">
        <f t="shared" si="24"/>
        <v>-7.701971373626644E-2</v>
      </c>
      <c r="L181" s="36">
        <f t="shared" si="24"/>
        <v>-7.5397957669096445E-3</v>
      </c>
      <c r="M181" s="9"/>
      <c r="N181" s="9">
        <f t="shared" si="18"/>
        <v>-8.3461902765092369E-2</v>
      </c>
      <c r="O181" s="9">
        <f t="shared" si="19"/>
        <v>-7.5580496234671293E-2</v>
      </c>
      <c r="P181" s="9">
        <f t="shared" si="20"/>
        <v>4.2120128460138642E-2</v>
      </c>
      <c r="Q181" s="9">
        <f t="shared" si="21"/>
        <v>-4.6328281099750651E-2</v>
      </c>
      <c r="R181" s="9">
        <f t="shared" si="22"/>
        <v>2.3151636869606144E-2</v>
      </c>
      <c r="S181" s="9"/>
      <c r="T181" s="36">
        <v>-3.7164452661361327E-2</v>
      </c>
      <c r="U181" s="36">
        <v>3.3333333333333335E-5</v>
      </c>
      <c r="V181" s="37">
        <f t="shared" si="23"/>
        <v>-3.7197785994694664E-2</v>
      </c>
      <c r="W181" s="8"/>
      <c r="Y181" s="4"/>
    </row>
    <row r="182" spans="1:25" x14ac:dyDescent="0.2">
      <c r="A182" s="4">
        <v>41698</v>
      </c>
      <c r="B182" s="5">
        <v>18.795999999999999</v>
      </c>
      <c r="C182" s="5">
        <v>362.1</v>
      </c>
      <c r="D182" s="5">
        <v>38.31</v>
      </c>
      <c r="E182" s="6">
        <v>166.45</v>
      </c>
      <c r="F182" s="6">
        <v>30.438600000000001</v>
      </c>
      <c r="H182" s="36">
        <f t="shared" si="24"/>
        <v>5.001724147088616E-2</v>
      </c>
      <c r="I182" s="36">
        <f t="shared" si="24"/>
        <v>9.6570847073776927E-3</v>
      </c>
      <c r="J182" s="36">
        <f t="shared" si="24"/>
        <v>1.2344214528880088E-2</v>
      </c>
      <c r="K182" s="36">
        <f t="shared" si="24"/>
        <v>1.4097096447048528E-2</v>
      </c>
      <c r="L182" s="36">
        <f t="shared" si="24"/>
        <v>5.4725228219522068E-2</v>
      </c>
      <c r="M182" s="9"/>
      <c r="N182" s="9">
        <f t="shared" si="18"/>
        <v>-3.2515331856590765E-2</v>
      </c>
      <c r="O182" s="9">
        <f t="shared" si="19"/>
        <v>-7.2875488620099238E-2</v>
      </c>
      <c r="P182" s="9">
        <f t="shared" si="20"/>
        <v>-7.0188358798596834E-2</v>
      </c>
      <c r="Q182" s="9">
        <f t="shared" si="21"/>
        <v>-6.8435476880428392E-2</v>
      </c>
      <c r="R182" s="9">
        <f t="shared" si="22"/>
        <v>-2.7807345107954858E-2</v>
      </c>
      <c r="S182" s="9"/>
      <c r="T182" s="36">
        <v>4.2582712008563277E-2</v>
      </c>
      <c r="U182" s="36">
        <v>4.1666666666666665E-5</v>
      </c>
      <c r="V182" s="37">
        <f t="shared" si="23"/>
        <v>4.2541045341896608E-2</v>
      </c>
      <c r="W182" s="8"/>
      <c r="Y182" s="4"/>
    </row>
    <row r="183" spans="1:25" x14ac:dyDescent="0.2">
      <c r="A183" s="4">
        <v>41729</v>
      </c>
      <c r="B183" s="5">
        <v>19.169</v>
      </c>
      <c r="C183" s="5">
        <v>336.52</v>
      </c>
      <c r="D183" s="5">
        <v>40.99</v>
      </c>
      <c r="E183" s="6">
        <v>163.85</v>
      </c>
      <c r="F183" s="6">
        <v>30.4481</v>
      </c>
      <c r="H183" s="36">
        <f t="shared" si="24"/>
        <v>1.9650309615453967E-2</v>
      </c>
      <c r="I183" s="36">
        <f t="shared" si="24"/>
        <v>-7.3262834088982792E-2</v>
      </c>
      <c r="J183" s="36">
        <f t="shared" si="24"/>
        <v>6.7617175803688589E-2</v>
      </c>
      <c r="K183" s="36">
        <f t="shared" si="24"/>
        <v>-1.5743588876210329E-2</v>
      </c>
      <c r="L183" s="36">
        <f t="shared" si="24"/>
        <v>3.1205501618881601E-4</v>
      </c>
      <c r="M183" s="9"/>
      <c r="N183" s="9">
        <f t="shared" si="18"/>
        <v>-1.0387933538273702E-2</v>
      </c>
      <c r="O183" s="9">
        <f t="shared" si="19"/>
        <v>-0.10330107724271045</v>
      </c>
      <c r="P183" s="9">
        <f t="shared" si="20"/>
        <v>3.7578932649960921E-2</v>
      </c>
      <c r="Q183" s="9">
        <f t="shared" si="21"/>
        <v>-4.5781832029937998E-2</v>
      </c>
      <c r="R183" s="9">
        <f t="shared" si="22"/>
        <v>-2.9726188137538852E-2</v>
      </c>
      <c r="S183" s="9"/>
      <c r="T183" s="36">
        <v>5.6131974236165302E-3</v>
      </c>
      <c r="U183" s="36">
        <v>4.1666666666666665E-5</v>
      </c>
      <c r="V183" s="37">
        <f t="shared" si="23"/>
        <v>5.5715307569498638E-3</v>
      </c>
      <c r="W183" s="8"/>
      <c r="Y183" s="4"/>
    </row>
    <row r="184" spans="1:25" x14ac:dyDescent="0.2">
      <c r="A184" s="4">
        <v>41759</v>
      </c>
      <c r="B184" s="5">
        <v>21.093</v>
      </c>
      <c r="C184" s="5">
        <v>304.16000000000003</v>
      </c>
      <c r="D184" s="5">
        <v>40.4</v>
      </c>
      <c r="E184" s="6">
        <v>159.82</v>
      </c>
      <c r="F184" s="6">
        <v>29.651800000000001</v>
      </c>
      <c r="H184" s="36">
        <f t="shared" si="24"/>
        <v>9.5646841029110669E-2</v>
      </c>
      <c r="I184" s="36">
        <f t="shared" si="24"/>
        <v>-0.10110370394249368</v>
      </c>
      <c r="J184" s="36">
        <f t="shared" si="24"/>
        <v>-1.4498349549141885E-2</v>
      </c>
      <c r="K184" s="36">
        <f t="shared" si="24"/>
        <v>-2.4903193198506909E-2</v>
      </c>
      <c r="L184" s="36">
        <f t="shared" si="24"/>
        <v>-2.6500762972235123E-2</v>
      </c>
      <c r="M184" s="9"/>
      <c r="N184" s="9">
        <f t="shared" si="18"/>
        <v>6.2896987986540864E-2</v>
      </c>
      <c r="O184" s="9">
        <f t="shared" si="19"/>
        <v>-0.13385355698506349</v>
      </c>
      <c r="P184" s="9">
        <f t="shared" si="20"/>
        <v>-4.7248202591711683E-2</v>
      </c>
      <c r="Q184" s="9">
        <f t="shared" si="21"/>
        <v>-5.7653046241076714E-2</v>
      </c>
      <c r="R184" s="9">
        <f t="shared" si="22"/>
        <v>-5.9250616014804927E-2</v>
      </c>
      <c r="S184" s="9"/>
      <c r="T184" s="36">
        <v>7.5062017824193018E-3</v>
      </c>
      <c r="U184" s="36">
        <v>2.4999999999999998E-5</v>
      </c>
      <c r="V184" s="37">
        <f t="shared" si="23"/>
        <v>7.4812017824193019E-3</v>
      </c>
      <c r="W184" s="8"/>
      <c r="Y184" s="4"/>
    </row>
    <row r="185" spans="1:25" x14ac:dyDescent="0.2">
      <c r="A185" s="4">
        <v>41789</v>
      </c>
      <c r="B185" s="5">
        <v>22.606999999999999</v>
      </c>
      <c r="C185" s="5">
        <v>312.55</v>
      </c>
      <c r="D185" s="5">
        <v>40.94</v>
      </c>
      <c r="E185" s="6">
        <v>159.81</v>
      </c>
      <c r="F185" s="6">
        <v>28.087700000000002</v>
      </c>
      <c r="H185" s="36">
        <f t="shared" si="24"/>
        <v>6.9318360948548707E-2</v>
      </c>
      <c r="I185" s="36">
        <f t="shared" si="24"/>
        <v>2.7210577637702387E-2</v>
      </c>
      <c r="J185" s="36">
        <f t="shared" si="24"/>
        <v>1.3277795266039097E-2</v>
      </c>
      <c r="K185" s="36">
        <f t="shared" si="24"/>
        <v>-6.2572349299170368E-5</v>
      </c>
      <c r="L185" s="36">
        <f t="shared" si="24"/>
        <v>-5.4191073772783989E-2</v>
      </c>
      <c r="M185" s="9"/>
      <c r="N185" s="9">
        <f t="shared" si="18"/>
        <v>1.8108697824325316E-2</v>
      </c>
      <c r="O185" s="9">
        <f t="shared" si="19"/>
        <v>-2.3999085486521004E-2</v>
      </c>
      <c r="P185" s="9">
        <f t="shared" si="20"/>
        <v>-3.7931867858184296E-2</v>
      </c>
      <c r="Q185" s="9">
        <f t="shared" si="21"/>
        <v>-5.1272235473522561E-2</v>
      </c>
      <c r="R185" s="9">
        <f t="shared" si="22"/>
        <v>-0.10540073689700738</v>
      </c>
      <c r="S185" s="9"/>
      <c r="T185" s="36">
        <v>2.0506657560980909E-2</v>
      </c>
      <c r="U185" s="36">
        <v>2.4999999999999998E-5</v>
      </c>
      <c r="V185" s="37">
        <f t="shared" si="23"/>
        <v>2.0481657560980908E-2</v>
      </c>
      <c r="W185" s="8"/>
      <c r="Y185" s="4"/>
    </row>
    <row r="186" spans="1:25" x14ac:dyDescent="0.2">
      <c r="A186" s="4">
        <v>41820</v>
      </c>
      <c r="B186" s="5">
        <v>23.242999999999999</v>
      </c>
      <c r="C186" s="5">
        <v>324.79000000000002</v>
      </c>
      <c r="D186" s="5">
        <v>41.7</v>
      </c>
      <c r="E186" s="6">
        <v>167.44</v>
      </c>
      <c r="F186" s="6">
        <v>28.135100000000001</v>
      </c>
      <c r="H186" s="36">
        <f t="shared" si="24"/>
        <v>2.7744418598607528E-2</v>
      </c>
      <c r="I186" s="36">
        <f t="shared" si="24"/>
        <v>3.8414363258395888E-2</v>
      </c>
      <c r="J186" s="36">
        <f t="shared" si="24"/>
        <v>1.8393548571612347E-2</v>
      </c>
      <c r="K186" s="36">
        <f t="shared" si="24"/>
        <v>4.6639468540726835E-2</v>
      </c>
      <c r="L186" s="36">
        <f t="shared" si="24"/>
        <v>1.6861490793856103E-3</v>
      </c>
      <c r="M186" s="9"/>
      <c r="N186" s="9">
        <f t="shared" si="18"/>
        <v>-2.1155885731575185E-2</v>
      </c>
      <c r="O186" s="9">
        <f t="shared" si="19"/>
        <v>-1.0485941071786825E-2</v>
      </c>
      <c r="P186" s="9">
        <f t="shared" si="20"/>
        <v>-3.0506755758570366E-2</v>
      </c>
      <c r="Q186" s="9">
        <f t="shared" si="21"/>
        <v>-2.2608357894558784E-3</v>
      </c>
      <c r="R186" s="9">
        <f t="shared" si="22"/>
        <v>-4.7214155250797099E-2</v>
      </c>
      <c r="S186" s="9"/>
      <c r="T186" s="36">
        <v>1.8888608133822222E-2</v>
      </c>
      <c r="U186" s="36">
        <v>3.3333333333333335E-5</v>
      </c>
      <c r="V186" s="37">
        <f t="shared" si="23"/>
        <v>1.8855274800488889E-2</v>
      </c>
      <c r="W186" s="8"/>
      <c r="Y186" s="4"/>
    </row>
    <row r="187" spans="1:25" x14ac:dyDescent="0.2">
      <c r="A187" s="4">
        <v>41851</v>
      </c>
      <c r="B187" s="5">
        <v>23.896999999999998</v>
      </c>
      <c r="C187" s="5">
        <v>313</v>
      </c>
      <c r="D187" s="5">
        <v>43.16</v>
      </c>
      <c r="E187" s="6">
        <v>172.87</v>
      </c>
      <c r="F187" s="6">
        <v>27.206099999999999</v>
      </c>
      <c r="H187" s="36">
        <f t="shared" si="24"/>
        <v>2.7748916613949914E-2</v>
      </c>
      <c r="I187" s="36">
        <f t="shared" si="24"/>
        <v>-3.6975629096064187E-2</v>
      </c>
      <c r="J187" s="36">
        <f t="shared" si="24"/>
        <v>3.4413011585178066E-2</v>
      </c>
      <c r="K187" s="36">
        <f t="shared" si="24"/>
        <v>3.1914788796951039E-2</v>
      </c>
      <c r="L187" s="36">
        <f t="shared" si="24"/>
        <v>-3.3576694306469312E-2</v>
      </c>
      <c r="M187" s="9"/>
      <c r="N187" s="9">
        <f t="shared" si="18"/>
        <v>2.5444757122012125E-2</v>
      </c>
      <c r="O187" s="9">
        <f t="shared" si="19"/>
        <v>-3.9279788588001976E-2</v>
      </c>
      <c r="P187" s="9">
        <f t="shared" si="20"/>
        <v>3.2108852093240277E-2</v>
      </c>
      <c r="Q187" s="9">
        <f t="shared" si="21"/>
        <v>2.961062930501325E-2</v>
      </c>
      <c r="R187" s="9">
        <f t="shared" si="22"/>
        <v>-3.5880853798407102E-2</v>
      </c>
      <c r="S187" s="9"/>
      <c r="T187" s="36">
        <v>-1.3935399778043455E-2</v>
      </c>
      <c r="U187" s="36">
        <v>2.4999999999999998E-5</v>
      </c>
      <c r="V187" s="37">
        <f t="shared" si="23"/>
        <v>-1.3960399778043456E-2</v>
      </c>
      <c r="W187" s="8"/>
      <c r="Y187" s="4"/>
    </row>
    <row r="188" spans="1:25" x14ac:dyDescent="0.2">
      <c r="A188" s="4">
        <v>41880</v>
      </c>
      <c r="B188" s="5">
        <v>25.628</v>
      </c>
      <c r="C188" s="5">
        <v>339.04</v>
      </c>
      <c r="D188" s="5">
        <v>45.43</v>
      </c>
      <c r="E188" s="6">
        <v>179.11</v>
      </c>
      <c r="F188" s="6">
        <v>27.860199999999999</v>
      </c>
      <c r="H188" s="36">
        <f t="shared" si="24"/>
        <v>6.9932575730535185E-2</v>
      </c>
      <c r="I188" s="36">
        <f t="shared" si="24"/>
        <v>7.9914903979835722E-2</v>
      </c>
      <c r="J188" s="36">
        <f t="shared" si="24"/>
        <v>5.1258539381378122E-2</v>
      </c>
      <c r="K188" s="36">
        <f t="shared" si="24"/>
        <v>3.5460275302471832E-2</v>
      </c>
      <c r="L188" s="36">
        <f t="shared" si="24"/>
        <v>2.3757934212525814E-2</v>
      </c>
      <c r="M188" s="9"/>
      <c r="N188" s="9">
        <f t="shared" si="18"/>
        <v>-1.020612420293214E-3</v>
      </c>
      <c r="O188" s="9">
        <f t="shared" si="19"/>
        <v>8.9617158290073232E-3</v>
      </c>
      <c r="P188" s="9">
        <f t="shared" si="20"/>
        <v>-1.9694648769450276E-2</v>
      </c>
      <c r="Q188" s="9">
        <f t="shared" si="21"/>
        <v>-3.5492912848356567E-2</v>
      </c>
      <c r="R188" s="9">
        <f t="shared" si="22"/>
        <v>-4.7195253938302581E-2</v>
      </c>
      <c r="S188" s="9"/>
      <c r="T188" s="36">
        <v>3.4411178944784349E-2</v>
      </c>
      <c r="U188" s="36">
        <v>2.4999999999999998E-5</v>
      </c>
      <c r="V188" s="37">
        <f t="shared" si="23"/>
        <v>3.4386178944784351E-2</v>
      </c>
      <c r="W188" s="8"/>
      <c r="Y188" s="4"/>
    </row>
    <row r="189" spans="1:25" x14ac:dyDescent="0.2">
      <c r="A189" s="4">
        <v>41912</v>
      </c>
      <c r="B189" s="5">
        <v>25.19</v>
      </c>
      <c r="C189" s="5">
        <v>322.45</v>
      </c>
      <c r="D189" s="5">
        <v>46.36</v>
      </c>
      <c r="E189" s="6">
        <v>183.57</v>
      </c>
      <c r="F189" s="6">
        <v>28.030899999999999</v>
      </c>
      <c r="H189" s="36">
        <f t="shared" si="24"/>
        <v>-1.7238413412256313E-2</v>
      </c>
      <c r="I189" s="36">
        <f t="shared" si="24"/>
        <v>-5.0170009063602701E-2</v>
      </c>
      <c r="J189" s="36">
        <f t="shared" si="24"/>
        <v>2.026433870023894E-2</v>
      </c>
      <c r="K189" s="36">
        <f t="shared" si="24"/>
        <v>2.4595923905391493E-2</v>
      </c>
      <c r="L189" s="36">
        <f t="shared" si="24"/>
        <v>6.1083260396681324E-3</v>
      </c>
      <c r="M189" s="9"/>
      <c r="N189" s="9">
        <f t="shared" si="18"/>
        <v>-1.8557317476776455E-2</v>
      </c>
      <c r="O189" s="9">
        <f t="shared" si="19"/>
        <v>-5.1488913128122836E-2</v>
      </c>
      <c r="P189" s="9">
        <f t="shared" si="20"/>
        <v>1.8945434635718798E-2</v>
      </c>
      <c r="Q189" s="9">
        <f t="shared" si="21"/>
        <v>2.3277019840871351E-2</v>
      </c>
      <c r="R189" s="9">
        <f t="shared" si="22"/>
        <v>4.7894219751479922E-3</v>
      </c>
      <c r="S189" s="9"/>
      <c r="T189" s="36">
        <v>-1.4637606426328225E-2</v>
      </c>
      <c r="U189" s="36">
        <v>1.6666666666666667E-5</v>
      </c>
      <c r="V189" s="37">
        <f t="shared" si="23"/>
        <v>-1.4654273092994892E-2</v>
      </c>
      <c r="W189" s="8"/>
      <c r="Y189" s="4"/>
    </row>
    <row r="190" spans="1:25" x14ac:dyDescent="0.2">
      <c r="A190" s="4">
        <v>41943</v>
      </c>
      <c r="B190" s="5">
        <v>26.992999999999999</v>
      </c>
      <c r="C190" s="5">
        <v>305.45999999999998</v>
      </c>
      <c r="D190" s="5">
        <v>46.95</v>
      </c>
      <c r="E190" s="6">
        <v>189.99</v>
      </c>
      <c r="F190" s="6">
        <v>28.391100000000002</v>
      </c>
      <c r="H190" s="36">
        <f t="shared" si="24"/>
        <v>6.9130482767059284E-2</v>
      </c>
      <c r="I190" s="36">
        <f t="shared" si="24"/>
        <v>-5.4129248314086796E-2</v>
      </c>
      <c r="J190" s="36">
        <f t="shared" si="24"/>
        <v>1.2646187182721064E-2</v>
      </c>
      <c r="K190" s="36">
        <f t="shared" si="24"/>
        <v>3.4375373053889921E-2</v>
      </c>
      <c r="L190" s="36">
        <f t="shared" si="24"/>
        <v>1.2768242655150617E-2</v>
      </c>
      <c r="M190" s="9"/>
      <c r="N190" s="9">
        <f t="shared" si="18"/>
        <v>1.5488836511451928E-2</v>
      </c>
      <c r="O190" s="9">
        <f t="shared" si="19"/>
        <v>-0.10777089456969416</v>
      </c>
      <c r="P190" s="9">
        <f t="shared" si="20"/>
        <v>-4.0995459072886292E-2</v>
      </c>
      <c r="Q190" s="9">
        <f t="shared" si="21"/>
        <v>-1.9266273201717435E-2</v>
      </c>
      <c r="R190" s="9">
        <f t="shared" si="22"/>
        <v>-4.0873403600456742E-2</v>
      </c>
      <c r="S190" s="9"/>
      <c r="T190" s="36">
        <v>2.2211066071356343E-2</v>
      </c>
      <c r="U190" s="36">
        <v>1.6666666666666667E-5</v>
      </c>
      <c r="V190" s="37">
        <f t="shared" si="23"/>
        <v>2.2194399404689674E-2</v>
      </c>
      <c r="W190" s="8"/>
      <c r="Y190" s="4"/>
    </row>
    <row r="191" spans="1:25" x14ac:dyDescent="0.2">
      <c r="A191" s="4">
        <v>41971</v>
      </c>
      <c r="B191" s="5">
        <v>29.74</v>
      </c>
      <c r="C191" s="5">
        <v>338.79</v>
      </c>
      <c r="D191" s="5">
        <v>47.81</v>
      </c>
      <c r="E191" s="6">
        <v>188.41</v>
      </c>
      <c r="F191" s="6">
        <v>29.528600000000001</v>
      </c>
      <c r="H191" s="36">
        <f t="shared" si="24"/>
        <v>9.6915367900430802E-2</v>
      </c>
      <c r="I191" s="36">
        <f t="shared" si="24"/>
        <v>0.10356160926138899</v>
      </c>
      <c r="J191" s="36">
        <f t="shared" si="24"/>
        <v>1.8151616983740116E-2</v>
      </c>
      <c r="K191" s="36">
        <f t="shared" si="24"/>
        <v>-8.3509999065394924E-3</v>
      </c>
      <c r="L191" s="36">
        <f t="shared" si="24"/>
        <v>3.9283569446205764E-2</v>
      </c>
      <c r="M191" s="9"/>
      <c r="N191" s="9">
        <f t="shared" si="18"/>
        <v>3.5544010072412306E-2</v>
      </c>
      <c r="O191" s="9">
        <f t="shared" si="19"/>
        <v>4.2190251433370497E-2</v>
      </c>
      <c r="P191" s="9">
        <f t="shared" si="20"/>
        <v>-4.3219740844278376E-2</v>
      </c>
      <c r="Q191" s="9">
        <f t="shared" si="21"/>
        <v>-6.9722357734557983E-2</v>
      </c>
      <c r="R191" s="9">
        <f t="shared" si="22"/>
        <v>-2.2087788381812731E-2</v>
      </c>
      <c r="S191" s="9"/>
      <c r="T191" s="36">
        <v>2.7654771777626815E-2</v>
      </c>
      <c r="U191" s="36">
        <v>1.6666666666666667E-5</v>
      </c>
      <c r="V191" s="37">
        <f t="shared" si="23"/>
        <v>2.7638105110960147E-2</v>
      </c>
      <c r="W191" s="8"/>
      <c r="Y191" s="4"/>
    </row>
    <row r="192" spans="1:25" x14ac:dyDescent="0.2">
      <c r="A192" s="4">
        <v>42004</v>
      </c>
      <c r="B192" s="5">
        <v>27.6</v>
      </c>
      <c r="C192" s="5">
        <v>310.36</v>
      </c>
      <c r="D192" s="5">
        <v>46.45</v>
      </c>
      <c r="E192" s="6">
        <v>193.83</v>
      </c>
      <c r="F192" s="6">
        <v>29.528600000000001</v>
      </c>
      <c r="H192" s="36">
        <f t="shared" si="24"/>
        <v>-7.467716830890464E-2</v>
      </c>
      <c r="I192" s="36">
        <f t="shared" si="24"/>
        <v>-8.7647532377940027E-2</v>
      </c>
      <c r="J192" s="36">
        <f t="shared" si="24"/>
        <v>-2.8858357378164463E-2</v>
      </c>
      <c r="K192" s="36">
        <f t="shared" si="24"/>
        <v>2.8361046948274665E-2</v>
      </c>
      <c r="L192" s="36">
        <f t="shared" si="24"/>
        <v>0</v>
      </c>
      <c r="M192" s="9"/>
      <c r="N192" s="9">
        <f t="shared" si="18"/>
        <v>-8.7431654276338894E-2</v>
      </c>
      <c r="O192" s="9">
        <f t="shared" si="19"/>
        <v>-0.10040201834537428</v>
      </c>
      <c r="P192" s="9">
        <f t="shared" si="20"/>
        <v>-4.161284334559872E-2</v>
      </c>
      <c r="Q192" s="9">
        <f t="shared" si="21"/>
        <v>1.5606560980840406E-2</v>
      </c>
      <c r="R192" s="9">
        <f t="shared" si="22"/>
        <v>-1.2754485967434259E-2</v>
      </c>
      <c r="S192" s="9"/>
      <c r="T192" s="36">
        <v>-6.5756811993974143E-3</v>
      </c>
      <c r="U192" s="36">
        <v>2.4999999999999998E-5</v>
      </c>
      <c r="V192" s="37">
        <f t="shared" si="23"/>
        <v>-6.6006811993974141E-3</v>
      </c>
      <c r="W192" s="8"/>
      <c r="Y192" s="4"/>
    </row>
    <row r="193" spans="1:25" x14ac:dyDescent="0.2">
      <c r="A193" s="4">
        <v>42034</v>
      </c>
      <c r="B193" s="5">
        <v>29.302</v>
      </c>
      <c r="C193" s="5">
        <v>354.56</v>
      </c>
      <c r="D193" s="5">
        <v>40.4</v>
      </c>
      <c r="E193" s="6">
        <v>172.41</v>
      </c>
      <c r="F193" s="6">
        <v>29.6234</v>
      </c>
      <c r="H193" s="36">
        <f t="shared" si="24"/>
        <v>5.9840000356016852E-2</v>
      </c>
      <c r="I193" s="36">
        <f t="shared" si="24"/>
        <v>0.13314467009311576</v>
      </c>
      <c r="J193" s="36">
        <f t="shared" si="24"/>
        <v>-0.1395466802927432</v>
      </c>
      <c r="K193" s="36">
        <f t="shared" si="24"/>
        <v>-0.117106125050424</v>
      </c>
      <c r="L193" s="36">
        <f t="shared" si="24"/>
        <v>3.205304340154065E-3</v>
      </c>
      <c r="M193" s="9"/>
      <c r="N193" s="9">
        <f t="shared" si="18"/>
        <v>8.2334307685859878E-2</v>
      </c>
      <c r="O193" s="9">
        <f t="shared" si="19"/>
        <v>0.15563897742295879</v>
      </c>
      <c r="P193" s="9">
        <f t="shared" si="20"/>
        <v>-0.11705237296290016</v>
      </c>
      <c r="Q193" s="9">
        <f t="shared" si="21"/>
        <v>-9.4611817720580971E-2</v>
      </c>
      <c r="R193" s="9">
        <f t="shared" si="22"/>
        <v>2.569961166999709E-2</v>
      </c>
      <c r="S193" s="9"/>
      <c r="T193" s="36">
        <v>-3.1399900759724715E-2</v>
      </c>
      <c r="U193" s="36">
        <v>2.4999999999999998E-5</v>
      </c>
      <c r="V193" s="37">
        <f t="shared" si="23"/>
        <v>-3.1424900759724712E-2</v>
      </c>
      <c r="W193" s="8"/>
      <c r="Y193" s="4"/>
    </row>
    <row r="194" spans="1:25" x14ac:dyDescent="0.2">
      <c r="A194" s="4">
        <v>42062</v>
      </c>
      <c r="B194" s="5">
        <v>32.119999999999997</v>
      </c>
      <c r="C194" s="5">
        <v>380.27</v>
      </c>
      <c r="D194" s="5">
        <v>43.85</v>
      </c>
      <c r="E194" s="6">
        <v>189.79</v>
      </c>
      <c r="F194" s="6">
        <v>32.5336</v>
      </c>
      <c r="H194" s="36">
        <f t="shared" si="24"/>
        <v>9.1823115999439653E-2</v>
      </c>
      <c r="I194" s="36">
        <f t="shared" si="24"/>
        <v>7.0003942613039438E-2</v>
      </c>
      <c r="J194" s="36">
        <f t="shared" si="24"/>
        <v>8.1944933851087629E-2</v>
      </c>
      <c r="K194" s="36">
        <f t="shared" si="24"/>
        <v>9.6042836561068351E-2</v>
      </c>
      <c r="L194" s="36">
        <f t="shared" si="24"/>
        <v>9.3708811880687123E-2</v>
      </c>
      <c r="M194" s="9"/>
      <c r="N194" s="9">
        <f t="shared" si="18"/>
        <v>-5.1833826965039936E-3</v>
      </c>
      <c r="O194" s="9">
        <f t="shared" si="19"/>
        <v>-2.7002556082904208E-2</v>
      </c>
      <c r="P194" s="9">
        <f t="shared" si="20"/>
        <v>-1.5061564844856018E-2</v>
      </c>
      <c r="Q194" s="9">
        <f t="shared" si="21"/>
        <v>-9.6366213487529551E-4</v>
      </c>
      <c r="R194" s="9">
        <f t="shared" si="22"/>
        <v>-3.2976868152565231E-3</v>
      </c>
      <c r="S194" s="9"/>
      <c r="T194" s="36">
        <v>5.2751079430147112E-2</v>
      </c>
      <c r="U194" s="36">
        <v>1.6666666666666667E-5</v>
      </c>
      <c r="V194" s="37">
        <f t="shared" si="23"/>
        <v>5.2734412763480447E-2</v>
      </c>
      <c r="W194" s="8"/>
      <c r="Y194" s="4"/>
    </row>
    <row r="195" spans="1:25" x14ac:dyDescent="0.2">
      <c r="A195" s="4">
        <v>42094</v>
      </c>
      <c r="B195" s="5">
        <v>31.114999999999998</v>
      </c>
      <c r="C195" s="5">
        <v>372.12</v>
      </c>
      <c r="D195" s="5">
        <v>40.655000000000001</v>
      </c>
      <c r="E195" s="6">
        <v>187.97</v>
      </c>
      <c r="F195" s="6">
        <v>32.979100000000003</v>
      </c>
      <c r="H195" s="36">
        <f t="shared" si="24"/>
        <v>-3.1788871057379674E-2</v>
      </c>
      <c r="I195" s="36">
        <f t="shared" si="24"/>
        <v>-2.166514383154575E-2</v>
      </c>
      <c r="J195" s="36">
        <f t="shared" si="24"/>
        <v>-7.5652889158391176E-2</v>
      </c>
      <c r="K195" s="36">
        <f t="shared" si="24"/>
        <v>-9.6358221203242216E-3</v>
      </c>
      <c r="L195" s="36">
        <f t="shared" si="24"/>
        <v>1.3600626054216615E-2</v>
      </c>
      <c r="M195" s="9"/>
      <c r="N195" s="9">
        <f t="shared" si="18"/>
        <v>-3.1039011858021364E-2</v>
      </c>
      <c r="O195" s="9">
        <f t="shared" si="19"/>
        <v>-2.0915284632187437E-2</v>
      </c>
      <c r="P195" s="9">
        <f t="shared" si="20"/>
        <v>-7.4903029959032863E-2</v>
      </c>
      <c r="Q195" s="9">
        <f t="shared" si="21"/>
        <v>-8.8859629209659154E-3</v>
      </c>
      <c r="R195" s="9">
        <f t="shared" si="22"/>
        <v>1.4350485253574925E-2</v>
      </c>
      <c r="S195" s="9"/>
      <c r="T195" s="36">
        <v>-1.6086214697995163E-2</v>
      </c>
      <c r="U195" s="36">
        <v>2.4999999999999998E-5</v>
      </c>
      <c r="V195" s="37">
        <f t="shared" si="23"/>
        <v>-1.6111214697995164E-2</v>
      </c>
      <c r="W195" s="8"/>
      <c r="Y195" s="4"/>
    </row>
    <row r="196" spans="1:25" x14ac:dyDescent="0.2">
      <c r="A196" s="4">
        <v>42124</v>
      </c>
      <c r="B196" s="5">
        <v>31.31</v>
      </c>
      <c r="C196" s="5">
        <v>421.79</v>
      </c>
      <c r="D196" s="5">
        <v>48.64</v>
      </c>
      <c r="E196" s="6">
        <v>196.42</v>
      </c>
      <c r="F196" s="6">
        <v>32.163899999999998</v>
      </c>
      <c r="H196" s="36">
        <f t="shared" si="24"/>
        <v>6.2475173171330309E-3</v>
      </c>
      <c r="I196" s="36">
        <f t="shared" si="24"/>
        <v>0.12529117694483455</v>
      </c>
      <c r="J196" s="36">
        <f t="shared" si="24"/>
        <v>0.1793244079981107</v>
      </c>
      <c r="K196" s="36">
        <f t="shared" si="24"/>
        <v>4.3972848101124021E-2</v>
      </c>
      <c r="L196" s="36">
        <f t="shared" si="24"/>
        <v>-2.5029321877839298E-2</v>
      </c>
      <c r="M196" s="9"/>
      <c r="N196" s="9">
        <f t="shared" si="18"/>
        <v>-2.88735520818168E-2</v>
      </c>
      <c r="O196" s="9">
        <f t="shared" si="19"/>
        <v>9.0170107545884712E-2</v>
      </c>
      <c r="P196" s="9">
        <f t="shared" si="20"/>
        <v>0.14420333859916087</v>
      </c>
      <c r="Q196" s="9">
        <f t="shared" si="21"/>
        <v>8.8517787021741897E-3</v>
      </c>
      <c r="R196" s="9">
        <f t="shared" si="22"/>
        <v>-6.0150391276789124E-2</v>
      </c>
      <c r="S196" s="9"/>
      <c r="T196" s="36">
        <v>9.1678148486514805E-3</v>
      </c>
      <c r="U196" s="36">
        <v>1.6666666666666667E-5</v>
      </c>
      <c r="V196" s="37">
        <f t="shared" si="23"/>
        <v>9.1511481819848139E-3</v>
      </c>
      <c r="W196" s="8"/>
      <c r="Y196" s="4"/>
    </row>
    <row r="197" spans="1:25" x14ac:dyDescent="0.2">
      <c r="A197" s="4">
        <v>42153</v>
      </c>
      <c r="B197" s="5">
        <v>32.588000000000001</v>
      </c>
      <c r="C197" s="5">
        <v>429.29</v>
      </c>
      <c r="D197" s="5">
        <v>46.86</v>
      </c>
      <c r="E197" s="6">
        <v>206.19</v>
      </c>
      <c r="F197" s="6">
        <v>32.941200000000002</v>
      </c>
      <c r="H197" s="36">
        <f t="shared" si="24"/>
        <v>4.0006587110080975E-2</v>
      </c>
      <c r="I197" s="36">
        <f t="shared" si="24"/>
        <v>1.7625121380033831E-2</v>
      </c>
      <c r="J197" s="36">
        <f t="shared" si="24"/>
        <v>-3.7281804578262009E-2</v>
      </c>
      <c r="K197" s="36">
        <f t="shared" si="24"/>
        <v>4.854285007199538E-2</v>
      </c>
      <c r="L197" s="36">
        <f t="shared" si="24"/>
        <v>2.3879448343405305E-2</v>
      </c>
      <c r="M197" s="9"/>
      <c r="N197" s="9">
        <f t="shared" si="18"/>
        <v>4.7281598597374748E-3</v>
      </c>
      <c r="O197" s="9">
        <f t="shared" si="19"/>
        <v>-1.7653305870309669E-2</v>
      </c>
      <c r="P197" s="9">
        <f t="shared" si="20"/>
        <v>-7.2560231828605506E-2</v>
      </c>
      <c r="Q197" s="9">
        <f t="shared" si="21"/>
        <v>1.326442282165188E-2</v>
      </c>
      <c r="R197" s="9">
        <f t="shared" si="22"/>
        <v>-1.1398978906938195E-2</v>
      </c>
      <c r="S197" s="9"/>
      <c r="T197" s="36">
        <v>9.2786352622637545E-3</v>
      </c>
      <c r="U197" s="36">
        <v>1.6666666666666667E-5</v>
      </c>
      <c r="V197" s="37">
        <f t="shared" si="23"/>
        <v>9.2619685955970879E-3</v>
      </c>
      <c r="W197" s="8"/>
      <c r="Y197" s="4"/>
    </row>
    <row r="198" spans="1:25" x14ac:dyDescent="0.2">
      <c r="A198" s="4">
        <v>42185</v>
      </c>
      <c r="B198" s="5">
        <v>31.358000000000001</v>
      </c>
      <c r="C198" s="5">
        <v>434.39</v>
      </c>
      <c r="D198" s="5">
        <v>44.15</v>
      </c>
      <c r="E198" s="6">
        <v>208.79</v>
      </c>
      <c r="F198" s="6">
        <v>31.784700000000001</v>
      </c>
      <c r="H198" s="36">
        <f t="shared" si="24"/>
        <v>-3.8474704510136688E-2</v>
      </c>
      <c r="I198" s="36">
        <f t="shared" si="24"/>
        <v>1.1810066871702364E-2</v>
      </c>
      <c r="J198" s="36">
        <f t="shared" si="24"/>
        <v>-5.9571506029680553E-2</v>
      </c>
      <c r="K198" s="36">
        <f t="shared" si="24"/>
        <v>1.2530888339660706E-2</v>
      </c>
      <c r="L198" s="36">
        <f t="shared" si="24"/>
        <v>-3.5739112028954495E-2</v>
      </c>
      <c r="M198" s="9"/>
      <c r="N198" s="9">
        <f t="shared" si="18"/>
        <v>-3.1376324837400715E-2</v>
      </c>
      <c r="O198" s="9">
        <f t="shared" si="19"/>
        <v>1.8908446544438341E-2</v>
      </c>
      <c r="P198" s="9">
        <f t="shared" si="20"/>
        <v>-5.247312635694458E-2</v>
      </c>
      <c r="Q198" s="9">
        <f t="shared" si="21"/>
        <v>1.9629268012396683E-2</v>
      </c>
      <c r="R198" s="9">
        <f t="shared" si="22"/>
        <v>-2.8640732356218519E-2</v>
      </c>
      <c r="S198" s="9"/>
      <c r="T198" s="36">
        <v>-2.0565539840473164E-2</v>
      </c>
      <c r="U198" s="36">
        <v>1.6666666666666667E-5</v>
      </c>
      <c r="V198" s="37">
        <f t="shared" si="23"/>
        <v>-2.0582206507139832E-2</v>
      </c>
      <c r="W198" s="8"/>
      <c r="Y198" s="4"/>
    </row>
    <row r="199" spans="1:25" x14ac:dyDescent="0.2">
      <c r="A199" s="4">
        <v>42216</v>
      </c>
      <c r="B199" s="5">
        <v>30.364999999999998</v>
      </c>
      <c r="C199" s="5">
        <v>537.07000000000005</v>
      </c>
      <c r="D199" s="5">
        <v>46.7</v>
      </c>
      <c r="E199" s="6">
        <v>205.07</v>
      </c>
      <c r="F199" s="6">
        <v>34.183</v>
      </c>
      <c r="H199" s="36">
        <f t="shared" si="24"/>
        <v>-3.2178788588720142E-2</v>
      </c>
      <c r="I199" s="36">
        <f t="shared" si="24"/>
        <v>0.21218569173412025</v>
      </c>
      <c r="J199" s="36">
        <f t="shared" si="24"/>
        <v>5.6151237624882638E-2</v>
      </c>
      <c r="K199" s="36">
        <f t="shared" si="24"/>
        <v>-1.7977577873605811E-2</v>
      </c>
      <c r="L199" s="36">
        <f t="shared" si="24"/>
        <v>7.2743402532442339E-2</v>
      </c>
      <c r="M199" s="9"/>
      <c r="N199" s="9">
        <f t="shared" ref="N199:N262" si="25">H199-$Z$5-$Z$7*V199</f>
        <v>-8.1252149605553992E-2</v>
      </c>
      <c r="O199" s="9">
        <f t="shared" ref="O199:O262" si="26">I199-$Z$5-$Z$7*V199</f>
        <v>0.1631123307172864</v>
      </c>
      <c r="P199" s="9">
        <f t="shared" ref="P199:P262" si="27">J199-$Z$5-$Z$7*V199</f>
        <v>7.0778766080487818E-3</v>
      </c>
      <c r="Q199" s="9">
        <f t="shared" ref="Q199:Q262" si="28">K199-$Z$5-$Z$7*V199</f>
        <v>-6.7050938890439671E-2</v>
      </c>
      <c r="R199" s="9">
        <f t="shared" ref="R199:R262" si="29">L199-$Z$5-$Z$7*V199</f>
        <v>2.3670041515608482E-2</v>
      </c>
      <c r="S199" s="9"/>
      <c r="T199" s="36">
        <v>1.9002151233238788E-2</v>
      </c>
      <c r="U199" s="36">
        <v>2.4999999999999998E-5</v>
      </c>
      <c r="V199" s="37">
        <f t="shared" ref="V199:V262" si="30">T199-$U199</f>
        <v>1.8977151233238787E-2</v>
      </c>
      <c r="W199" s="8"/>
      <c r="Y199" s="4"/>
    </row>
    <row r="200" spans="1:25" x14ac:dyDescent="0.2">
      <c r="A200" s="4">
        <v>42247</v>
      </c>
      <c r="B200" s="5">
        <v>28.19</v>
      </c>
      <c r="C200" s="5">
        <v>512.9</v>
      </c>
      <c r="D200" s="5">
        <v>43.52</v>
      </c>
      <c r="E200" s="6">
        <v>188.6</v>
      </c>
      <c r="F200" s="6">
        <v>30.542899999999999</v>
      </c>
      <c r="H200" s="36">
        <f t="shared" si="24"/>
        <v>-7.4323324223517395E-2</v>
      </c>
      <c r="I200" s="36">
        <f t="shared" si="24"/>
        <v>-4.6047545435826058E-2</v>
      </c>
      <c r="J200" s="36">
        <f t="shared" si="24"/>
        <v>-7.0523562127164402E-2</v>
      </c>
      <c r="K200" s="36">
        <f t="shared" si="24"/>
        <v>-8.3723014068321236E-2</v>
      </c>
      <c r="L200" s="36">
        <f t="shared" si="24"/>
        <v>-0.1125961917467363</v>
      </c>
      <c r="M200" s="9"/>
      <c r="N200" s="9">
        <f t="shared" si="25"/>
        <v>-7.1893001243629601E-3</v>
      </c>
      <c r="O200" s="9">
        <f t="shared" si="26"/>
        <v>2.108647866332837E-2</v>
      </c>
      <c r="P200" s="9">
        <f t="shared" si="27"/>
        <v>-3.3895380280099668E-3</v>
      </c>
      <c r="Q200" s="9">
        <f t="shared" si="28"/>
        <v>-1.6588989969166801E-2</v>
      </c>
      <c r="R200" s="9">
        <f t="shared" si="29"/>
        <v>-4.5462167647581861E-2</v>
      </c>
      <c r="S200" s="9"/>
      <c r="T200" s="36">
        <v>-6.2804413279622537E-2</v>
      </c>
      <c r="U200" s="36">
        <v>5.833333333333334E-5</v>
      </c>
      <c r="V200" s="37">
        <f t="shared" si="30"/>
        <v>-6.2862746612955864E-2</v>
      </c>
      <c r="W200" s="8"/>
      <c r="Y200" s="4"/>
    </row>
    <row r="201" spans="1:25" x14ac:dyDescent="0.2">
      <c r="A201" s="4">
        <v>42277</v>
      </c>
      <c r="B201" s="5">
        <v>27.573</v>
      </c>
      <c r="C201" s="5">
        <v>511.75</v>
      </c>
      <c r="D201" s="5">
        <v>44.26</v>
      </c>
      <c r="E201" s="6">
        <v>173.76</v>
      </c>
      <c r="F201" s="6">
        <v>29.775099999999998</v>
      </c>
      <c r="H201" s="36">
        <f t="shared" si="24"/>
        <v>-2.2130272081939108E-2</v>
      </c>
      <c r="I201" s="36">
        <f t="shared" si="24"/>
        <v>-2.2446698538238618E-3</v>
      </c>
      <c r="J201" s="36">
        <f t="shared" si="24"/>
        <v>1.6860732075216271E-2</v>
      </c>
      <c r="K201" s="36">
        <f t="shared" si="24"/>
        <v>-8.1953333453786567E-2</v>
      </c>
      <c r="L201" s="36">
        <f t="shared" si="24"/>
        <v>-2.5459778957215459E-2</v>
      </c>
      <c r="M201" s="9"/>
      <c r="N201" s="9">
        <f t="shared" si="25"/>
        <v>-2.9205408538572064E-3</v>
      </c>
      <c r="O201" s="9">
        <f t="shared" si="26"/>
        <v>1.6965061374258038E-2</v>
      </c>
      <c r="P201" s="9">
        <f t="shared" si="27"/>
        <v>3.6070463303298175E-2</v>
      </c>
      <c r="Q201" s="9">
        <f t="shared" si="28"/>
        <v>-6.2743602225704659E-2</v>
      </c>
      <c r="R201" s="9">
        <f t="shared" si="29"/>
        <v>-6.2500477291335607E-3</v>
      </c>
      <c r="S201" s="9"/>
      <c r="T201" s="36">
        <v>-2.9095047436565599E-2</v>
      </c>
      <c r="U201" s="36">
        <v>1.6666666666666667E-5</v>
      </c>
      <c r="V201" s="37">
        <f t="shared" si="30"/>
        <v>-2.9111714103232267E-2</v>
      </c>
      <c r="W201" s="8"/>
      <c r="Y201" s="4"/>
    </row>
    <row r="202" spans="1:25" x14ac:dyDescent="0.2">
      <c r="A202" s="4">
        <v>42307</v>
      </c>
      <c r="B202" s="5">
        <v>29.878</v>
      </c>
      <c r="C202" s="5">
        <v>626.22</v>
      </c>
      <c r="D202" s="5">
        <v>52.64</v>
      </c>
      <c r="E202" s="6">
        <v>187.5</v>
      </c>
      <c r="F202" s="6">
        <v>32.059600000000003</v>
      </c>
      <c r="H202" s="36">
        <f t="shared" si="24"/>
        <v>8.0285390576043378E-2</v>
      </c>
      <c r="I202" s="36">
        <f t="shared" si="24"/>
        <v>0.20186552251861647</v>
      </c>
      <c r="J202" s="36">
        <f t="shared" si="24"/>
        <v>0.17339495239415828</v>
      </c>
      <c r="K202" s="36">
        <f t="shared" si="24"/>
        <v>7.6103808664894954E-2</v>
      </c>
      <c r="L202" s="36">
        <f t="shared" si="24"/>
        <v>7.3924196739236295E-2</v>
      </c>
      <c r="M202" s="9"/>
      <c r="N202" s="9">
        <f t="shared" si="25"/>
        <v>-5.5296325190127629E-2</v>
      </c>
      <c r="O202" s="9">
        <f t="shared" si="26"/>
        <v>6.6283806752445468E-2</v>
      </c>
      <c r="P202" s="9">
        <f t="shared" si="27"/>
        <v>3.7813236627987273E-2</v>
      </c>
      <c r="Q202" s="9">
        <f t="shared" si="28"/>
        <v>-5.9477907101276054E-2</v>
      </c>
      <c r="R202" s="9">
        <f t="shared" si="29"/>
        <v>-6.1657519026934712E-2</v>
      </c>
      <c r="S202" s="9"/>
      <c r="T202" s="36">
        <v>7.9917957174372681E-2</v>
      </c>
      <c r="U202" s="36">
        <v>1.6666666666666667E-5</v>
      </c>
      <c r="V202" s="37">
        <f t="shared" si="30"/>
        <v>7.9901290507706016E-2</v>
      </c>
      <c r="W202" s="8"/>
      <c r="Y202" s="4"/>
    </row>
    <row r="203" spans="1:25" x14ac:dyDescent="0.2">
      <c r="A203" s="4">
        <v>42338</v>
      </c>
      <c r="B203" s="5">
        <v>29.6</v>
      </c>
      <c r="C203" s="5">
        <v>665.29</v>
      </c>
      <c r="D203" s="5">
        <v>54.35</v>
      </c>
      <c r="E203" s="6">
        <v>190.02</v>
      </c>
      <c r="F203" s="6">
        <v>31.064299999999999</v>
      </c>
      <c r="H203" s="36">
        <f t="shared" si="24"/>
        <v>-9.3480622901108493E-3</v>
      </c>
      <c r="I203" s="36">
        <f t="shared" si="24"/>
        <v>6.0521288761695581E-2</v>
      </c>
      <c r="J203" s="36">
        <f t="shared" si="24"/>
        <v>3.1968326550156641E-2</v>
      </c>
      <c r="K203" s="36">
        <f t="shared" si="24"/>
        <v>1.335048436813804E-2</v>
      </c>
      <c r="L203" s="36">
        <f t="shared" si="24"/>
        <v>-3.1537420633148537E-2</v>
      </c>
      <c r="M203" s="9"/>
      <c r="N203" s="9">
        <f t="shared" si="25"/>
        <v>-3.1741842883462622E-2</v>
      </c>
      <c r="O203" s="9">
        <f t="shared" si="26"/>
        <v>3.8127508168343809E-2</v>
      </c>
      <c r="P203" s="9">
        <f t="shared" si="27"/>
        <v>9.5745459568048665E-3</v>
      </c>
      <c r="Q203" s="9">
        <f t="shared" si="28"/>
        <v>-9.0432962252137341E-3</v>
      </c>
      <c r="R203" s="9">
        <f t="shared" si="29"/>
        <v>-5.393120122650031E-2</v>
      </c>
      <c r="S203" s="9"/>
      <c r="T203" s="36">
        <v>2.878622886698118E-4</v>
      </c>
      <c r="U203" s="36">
        <v>9.9999999999999991E-5</v>
      </c>
      <c r="V203" s="37">
        <f t="shared" si="30"/>
        <v>1.8786228866981181E-4</v>
      </c>
      <c r="W203" s="8"/>
      <c r="Y203" s="4"/>
    </row>
    <row r="204" spans="1:25" x14ac:dyDescent="0.2">
      <c r="A204" s="4">
        <v>42369</v>
      </c>
      <c r="B204" s="5">
        <v>26.308</v>
      </c>
      <c r="C204" s="5">
        <v>675.94</v>
      </c>
      <c r="D204" s="5">
        <v>55.48</v>
      </c>
      <c r="E204" s="6">
        <v>180.23</v>
      </c>
      <c r="F204" s="6">
        <v>30.599799999999998</v>
      </c>
      <c r="H204" s="36">
        <f t="shared" si="24"/>
        <v>-0.11790128589091013</v>
      </c>
      <c r="I204" s="36">
        <f t="shared" si="24"/>
        <v>1.5881278885632608E-2</v>
      </c>
      <c r="J204" s="36">
        <f t="shared" si="24"/>
        <v>2.0577981879412299E-2</v>
      </c>
      <c r="K204" s="36">
        <f t="shared" si="24"/>
        <v>-5.289551677388972E-2</v>
      </c>
      <c r="L204" s="36">
        <f t="shared" si="24"/>
        <v>-1.5065776874798653E-2</v>
      </c>
      <c r="M204" s="9"/>
      <c r="N204" s="9">
        <f t="shared" si="25"/>
        <v>-0.11781815930001607</v>
      </c>
      <c r="O204" s="9">
        <f t="shared" si="26"/>
        <v>1.5964405476526684E-2</v>
      </c>
      <c r="P204" s="9">
        <f t="shared" si="27"/>
        <v>2.0661108470306375E-2</v>
      </c>
      <c r="Q204" s="9">
        <f t="shared" si="28"/>
        <v>-5.2812390182995647E-2</v>
      </c>
      <c r="R204" s="9">
        <f t="shared" si="29"/>
        <v>-1.4982650283904577E-2</v>
      </c>
      <c r="S204" s="9"/>
      <c r="T204" s="36">
        <v>-1.5449996732906479E-2</v>
      </c>
      <c r="U204" s="36">
        <v>1.9166666666666667E-4</v>
      </c>
      <c r="V204" s="37">
        <f t="shared" si="30"/>
        <v>-1.5641663399573145E-2</v>
      </c>
      <c r="W204" s="8"/>
      <c r="Y204" s="4"/>
    </row>
    <row r="205" spans="1:25" x14ac:dyDescent="0.2">
      <c r="A205" s="4">
        <v>42398</v>
      </c>
      <c r="B205" s="5">
        <v>24.285</v>
      </c>
      <c r="C205" s="5">
        <v>585.65</v>
      </c>
      <c r="D205" s="5">
        <v>55.09</v>
      </c>
      <c r="E205" s="6">
        <v>161.56</v>
      </c>
      <c r="F205" s="6">
        <v>28.902999999999999</v>
      </c>
      <c r="H205" s="36">
        <f t="shared" si="24"/>
        <v>-8.0014199641396472E-2</v>
      </c>
      <c r="I205" s="36">
        <f t="shared" si="24"/>
        <v>-0.14338197319146004</v>
      </c>
      <c r="J205" s="36">
        <f t="shared" si="24"/>
        <v>-7.0543839620055213E-3</v>
      </c>
      <c r="K205" s="36">
        <f t="shared" si="24"/>
        <v>-0.10935722230950161</v>
      </c>
      <c r="L205" s="36">
        <f t="shared" si="24"/>
        <v>-5.7048077029996813E-2</v>
      </c>
      <c r="M205" s="9"/>
      <c r="N205" s="9">
        <f t="shared" si="25"/>
        <v>-2.4247409250434698E-2</v>
      </c>
      <c r="O205" s="9">
        <f t="shared" si="26"/>
        <v>-8.7615182800498265E-2</v>
      </c>
      <c r="P205" s="9">
        <f t="shared" si="27"/>
        <v>4.8712406428956252E-2</v>
      </c>
      <c r="Q205" s="9">
        <f t="shared" si="28"/>
        <v>-5.3590431918539849E-2</v>
      </c>
      <c r="R205" s="9">
        <f t="shared" si="29"/>
        <v>-1.2812866390350397E-3</v>
      </c>
      <c r="S205" s="9"/>
      <c r="T205" s="36">
        <v>-5.4640622766921741E-2</v>
      </c>
      <c r="U205" s="36">
        <v>2.1666666666666666E-4</v>
      </c>
      <c r="V205" s="37">
        <f t="shared" si="30"/>
        <v>-5.4857289433588405E-2</v>
      </c>
      <c r="W205" s="8"/>
      <c r="Y205" s="4"/>
    </row>
    <row r="206" spans="1:25" x14ac:dyDescent="0.2">
      <c r="A206" s="4">
        <v>42429</v>
      </c>
      <c r="B206" s="5">
        <v>24.164999999999999</v>
      </c>
      <c r="C206" s="5">
        <v>552.89</v>
      </c>
      <c r="D206" s="5">
        <v>50.88</v>
      </c>
      <c r="E206" s="6">
        <v>149.53</v>
      </c>
      <c r="F206" s="6">
        <v>28.125599999999999</v>
      </c>
      <c r="H206" s="36">
        <f t="shared" si="24"/>
        <v>-4.9535705006608253E-3</v>
      </c>
      <c r="I206" s="36">
        <f t="shared" si="24"/>
        <v>-5.7563274788804686E-2</v>
      </c>
      <c r="J206" s="36">
        <f t="shared" si="24"/>
        <v>-7.9498292452758509E-2</v>
      </c>
      <c r="K206" s="36">
        <f t="shared" si="24"/>
        <v>-7.7379549099459863E-2</v>
      </c>
      <c r="L206" s="36">
        <f t="shared" si="24"/>
        <v>-2.7265202328901256E-2</v>
      </c>
      <c r="M206" s="9"/>
      <c r="N206" s="9">
        <f t="shared" si="25"/>
        <v>-2.2037556803408132E-2</v>
      </c>
      <c r="O206" s="9">
        <f t="shared" si="26"/>
        <v>-7.4647261091551995E-2</v>
      </c>
      <c r="P206" s="9">
        <f t="shared" si="27"/>
        <v>-9.6582278755505818E-2</v>
      </c>
      <c r="Q206" s="9">
        <f t="shared" si="28"/>
        <v>-9.4463535402207172E-2</v>
      </c>
      <c r="R206" s="9">
        <f t="shared" si="29"/>
        <v>-4.4349188631648558E-2</v>
      </c>
      <c r="S206" s="9"/>
      <c r="T206" s="36">
        <v>-3.2932657030550145E-3</v>
      </c>
      <c r="U206" s="36">
        <v>2.5833333333333334E-4</v>
      </c>
      <c r="V206" s="37">
        <f t="shared" si="30"/>
        <v>-3.551599036388348E-3</v>
      </c>
      <c r="W206" s="8"/>
      <c r="Y206" s="4"/>
    </row>
    <row r="207" spans="1:25" x14ac:dyDescent="0.2">
      <c r="A207" s="4">
        <v>42460</v>
      </c>
      <c r="B207" s="5">
        <v>27.242999999999999</v>
      </c>
      <c r="C207" s="5">
        <v>593.91</v>
      </c>
      <c r="D207" s="5">
        <v>55.23</v>
      </c>
      <c r="E207" s="6">
        <v>156.97999999999999</v>
      </c>
      <c r="F207" s="6">
        <v>28.097200000000001</v>
      </c>
      <c r="H207" s="36">
        <f t="shared" si="24"/>
        <v>0.11989130207875356</v>
      </c>
      <c r="I207" s="36">
        <f t="shared" si="24"/>
        <v>7.1568726004470687E-2</v>
      </c>
      <c r="J207" s="36">
        <f t="shared" si="24"/>
        <v>8.203636488122934E-2</v>
      </c>
      <c r="K207" s="36">
        <f t="shared" si="24"/>
        <v>4.8621367102915335E-2</v>
      </c>
      <c r="L207" s="36">
        <f t="shared" si="24"/>
        <v>-1.0102663835848348E-3</v>
      </c>
      <c r="M207" s="9"/>
      <c r="N207" s="9">
        <f t="shared" si="25"/>
        <v>8.1184876838513581E-3</v>
      </c>
      <c r="O207" s="9">
        <f t="shared" si="26"/>
        <v>-4.0204088390431519E-2</v>
      </c>
      <c r="P207" s="9">
        <f t="shared" si="27"/>
        <v>-2.9736449513672866E-2</v>
      </c>
      <c r="Q207" s="9">
        <f t="shared" si="28"/>
        <v>-6.3151447291986879E-2</v>
      </c>
      <c r="R207" s="9">
        <f t="shared" si="29"/>
        <v>-0.11278308077848703</v>
      </c>
      <c r="S207" s="9"/>
      <c r="T207" s="36">
        <v>6.3375364872816989E-2</v>
      </c>
      <c r="U207" s="36">
        <v>2.4166666666666664E-4</v>
      </c>
      <c r="V207" s="37">
        <f t="shared" si="30"/>
        <v>6.3133698206150321E-2</v>
      </c>
      <c r="W207" s="8"/>
      <c r="Y207" s="4"/>
    </row>
    <row r="208" spans="1:25" x14ac:dyDescent="0.2">
      <c r="A208" s="4">
        <v>42489</v>
      </c>
      <c r="B208" s="5">
        <v>23.437999999999999</v>
      </c>
      <c r="C208" s="5">
        <v>659.62</v>
      </c>
      <c r="D208" s="5">
        <v>49.87</v>
      </c>
      <c r="E208" s="6">
        <v>164.11</v>
      </c>
      <c r="F208" s="6">
        <v>31.007400000000001</v>
      </c>
      <c r="H208" s="36">
        <f t="shared" si="24"/>
        <v>-0.1504379705393904</v>
      </c>
      <c r="I208" s="36">
        <f t="shared" si="24"/>
        <v>0.10493611890112305</v>
      </c>
      <c r="J208" s="36">
        <f t="shared" si="24"/>
        <v>-0.10208666435506504</v>
      </c>
      <c r="K208" s="36">
        <f t="shared" si="24"/>
        <v>4.4418525992869072E-2</v>
      </c>
      <c r="L208" s="36">
        <f t="shared" si="24"/>
        <v>9.8555958429163565E-2</v>
      </c>
      <c r="M208" s="9"/>
      <c r="N208" s="9">
        <f t="shared" si="25"/>
        <v>-0.17846450236478689</v>
      </c>
      <c r="O208" s="9">
        <f t="shared" si="26"/>
        <v>7.6909587075726565E-2</v>
      </c>
      <c r="P208" s="9">
        <f t="shared" si="27"/>
        <v>-0.13011319618046152</v>
      </c>
      <c r="Q208" s="9">
        <f t="shared" si="28"/>
        <v>1.6391994167472588E-2</v>
      </c>
      <c r="R208" s="9">
        <f t="shared" si="29"/>
        <v>7.0529426603767084E-2</v>
      </c>
      <c r="S208" s="9"/>
      <c r="T208" s="36">
        <v>4.3464350599997179E-3</v>
      </c>
      <c r="U208" s="36">
        <v>1.9166666666666667E-4</v>
      </c>
      <c r="V208" s="37">
        <f t="shared" si="30"/>
        <v>4.1547683933330515E-3</v>
      </c>
      <c r="W208" s="8"/>
      <c r="Y208" s="4"/>
    </row>
    <row r="209" spans="1:25" x14ac:dyDescent="0.2">
      <c r="A209" s="4">
        <v>42521</v>
      </c>
      <c r="B209" s="5">
        <v>24.962</v>
      </c>
      <c r="C209" s="5">
        <v>722.79</v>
      </c>
      <c r="D209" s="5">
        <v>53</v>
      </c>
      <c r="E209" s="6">
        <v>159.47999999999999</v>
      </c>
      <c r="F209" s="6">
        <v>32.893799999999999</v>
      </c>
      <c r="H209" s="36">
        <f t="shared" si="24"/>
        <v>6.2996031659851445E-2</v>
      </c>
      <c r="I209" s="36">
        <f t="shared" si="24"/>
        <v>9.1454811903917535E-2</v>
      </c>
      <c r="J209" s="36">
        <f t="shared" si="24"/>
        <v>6.0872293994090783E-2</v>
      </c>
      <c r="K209" s="36">
        <f t="shared" si="24"/>
        <v>-2.8618412178382374E-2</v>
      </c>
      <c r="L209" s="36">
        <f t="shared" si="24"/>
        <v>5.9058304488454318E-2</v>
      </c>
      <c r="M209" s="9"/>
      <c r="N209" s="9">
        <f t="shared" si="25"/>
        <v>2.3001913156060209E-2</v>
      </c>
      <c r="O209" s="9">
        <f t="shared" si="26"/>
        <v>5.1460693400126295E-2</v>
      </c>
      <c r="P209" s="9">
        <f t="shared" si="27"/>
        <v>2.0878175490299546E-2</v>
      </c>
      <c r="Q209" s="9">
        <f t="shared" si="28"/>
        <v>-6.8612530682173614E-2</v>
      </c>
      <c r="R209" s="9">
        <f t="shared" si="29"/>
        <v>1.9064185984663081E-2</v>
      </c>
      <c r="S209" s="9"/>
      <c r="T209" s="36">
        <v>1.2808028527125124E-2</v>
      </c>
      <c r="U209" s="36">
        <v>2.2500000000000002E-4</v>
      </c>
      <c r="V209" s="37">
        <f t="shared" si="30"/>
        <v>1.2583028527125124E-2</v>
      </c>
      <c r="W209" s="8"/>
      <c r="Y209" s="4"/>
    </row>
    <row r="210" spans="1:25" x14ac:dyDescent="0.2">
      <c r="A210" s="4">
        <v>42551</v>
      </c>
      <c r="B210" s="5">
        <v>23.905000000000001</v>
      </c>
      <c r="C210" s="5">
        <v>715.97</v>
      </c>
      <c r="D210" s="5">
        <v>51.17</v>
      </c>
      <c r="E210" s="6">
        <v>148.58000000000001</v>
      </c>
      <c r="F210" s="6">
        <v>33.377299999999998</v>
      </c>
      <c r="H210" s="36">
        <f t="shared" si="24"/>
        <v>-4.3267026418195215E-2</v>
      </c>
      <c r="I210" s="36">
        <f t="shared" si="24"/>
        <v>-9.4804568950913586E-3</v>
      </c>
      <c r="J210" s="36">
        <f t="shared" si="24"/>
        <v>-3.5138490735121396E-2</v>
      </c>
      <c r="K210" s="36">
        <f t="shared" si="24"/>
        <v>-7.0794988789493918E-2</v>
      </c>
      <c r="L210" s="36">
        <f t="shared" si="24"/>
        <v>1.4591838039242647E-2</v>
      </c>
      <c r="M210" s="9"/>
      <c r="N210" s="9">
        <f t="shared" si="25"/>
        <v>-6.6277864377540435E-2</v>
      </c>
      <c r="O210" s="9">
        <f t="shared" si="26"/>
        <v>-3.2491294854436574E-2</v>
      </c>
      <c r="P210" s="9">
        <f t="shared" si="27"/>
        <v>-5.8149328694466609E-2</v>
      </c>
      <c r="Q210" s="9">
        <f t="shared" si="28"/>
        <v>-9.3805826748839138E-2</v>
      </c>
      <c r="R210" s="9">
        <f t="shared" si="29"/>
        <v>-8.4189999201025687E-3</v>
      </c>
      <c r="S210" s="9"/>
      <c r="T210" s="36">
        <v>8.4742943556620313E-4</v>
      </c>
      <c r="U210" s="36">
        <v>2.2500000000000002E-4</v>
      </c>
      <c r="V210" s="37">
        <f t="shared" si="30"/>
        <v>6.2242943556620309E-4</v>
      </c>
      <c r="W210" s="8"/>
      <c r="Y210" s="4"/>
    </row>
    <row r="211" spans="1:25" x14ac:dyDescent="0.2">
      <c r="A211" s="4">
        <v>42580</v>
      </c>
      <c r="B211" s="5">
        <v>26.05</v>
      </c>
      <c r="C211" s="5">
        <v>759.23</v>
      </c>
      <c r="D211" s="5">
        <v>56.68</v>
      </c>
      <c r="E211" s="6">
        <v>158.81</v>
      </c>
      <c r="F211" s="6">
        <v>34.969799999999999</v>
      </c>
      <c r="H211" s="36">
        <f t="shared" si="24"/>
        <v>8.5930126121309264E-2</v>
      </c>
      <c r="I211" s="36">
        <f t="shared" si="24"/>
        <v>5.8666495152752594E-2</v>
      </c>
      <c r="J211" s="36">
        <f t="shared" si="24"/>
        <v>0.10226799200547911</v>
      </c>
      <c r="K211" s="36">
        <f t="shared" si="24"/>
        <v>6.6584985398895041E-2</v>
      </c>
      <c r="L211" s="36">
        <f t="shared" si="24"/>
        <v>4.660880366741392E-2</v>
      </c>
      <c r="M211" s="9"/>
      <c r="N211" s="9">
        <f t="shared" si="25"/>
        <v>1.4186209849090636E-2</v>
      </c>
      <c r="O211" s="9">
        <f t="shared" si="26"/>
        <v>-1.3077421119466033E-2</v>
      </c>
      <c r="P211" s="9">
        <f t="shared" si="27"/>
        <v>3.0524075733260478E-2</v>
      </c>
      <c r="Q211" s="9">
        <f t="shared" si="28"/>
        <v>-5.1589308733235861E-3</v>
      </c>
      <c r="R211" s="9">
        <f t="shared" si="29"/>
        <v>-2.5135112604804707E-2</v>
      </c>
      <c r="S211" s="9"/>
      <c r="T211" s="36">
        <v>3.5193054986819877E-2</v>
      </c>
      <c r="U211" s="36">
        <v>2.5000000000000001E-4</v>
      </c>
      <c r="V211" s="37">
        <f t="shared" si="30"/>
        <v>3.4943054986819877E-2</v>
      </c>
      <c r="W211" s="8"/>
      <c r="Y211" s="4"/>
    </row>
    <row r="212" spans="1:25" x14ac:dyDescent="0.2">
      <c r="A212" s="4">
        <v>42613</v>
      </c>
      <c r="B212" s="5">
        <v>26.53</v>
      </c>
      <c r="C212" s="5">
        <v>769.18</v>
      </c>
      <c r="D212" s="5">
        <v>57.46</v>
      </c>
      <c r="E212" s="6">
        <v>169.46</v>
      </c>
      <c r="F212" s="6">
        <v>32.988599999999998</v>
      </c>
      <c r="H212" s="36">
        <f t="shared" si="24"/>
        <v>1.8258399950272296E-2</v>
      </c>
      <c r="I212" s="36">
        <f t="shared" si="24"/>
        <v>1.3020250542298675E-2</v>
      </c>
      <c r="J212" s="36">
        <f t="shared" si="24"/>
        <v>1.3667638728663835E-2</v>
      </c>
      <c r="K212" s="36">
        <f t="shared" si="24"/>
        <v>6.4908391647762742E-2</v>
      </c>
      <c r="L212" s="36">
        <f t="shared" si="24"/>
        <v>-5.8322784633195984E-2</v>
      </c>
      <c r="M212" s="9"/>
      <c r="N212" s="9">
        <f t="shared" si="25"/>
        <v>-2.9981903387641209E-3</v>
      </c>
      <c r="O212" s="9">
        <f t="shared" si="26"/>
        <v>-8.2363397467377416E-3</v>
      </c>
      <c r="P212" s="9">
        <f t="shared" si="27"/>
        <v>-7.5889515603725817E-3</v>
      </c>
      <c r="Q212" s="9">
        <f t="shared" si="28"/>
        <v>4.3651801358726323E-2</v>
      </c>
      <c r="R212" s="9">
        <f t="shared" si="29"/>
        <v>-7.9579374922232396E-2</v>
      </c>
      <c r="S212" s="9"/>
      <c r="T212" s="36">
        <v>-3.6301227058440245E-4</v>
      </c>
      <c r="U212" s="36">
        <v>2.5000000000000001E-4</v>
      </c>
      <c r="V212" s="37">
        <f t="shared" si="30"/>
        <v>-6.1301227058440245E-4</v>
      </c>
      <c r="W212" s="8"/>
      <c r="Y212" s="4"/>
    </row>
    <row r="213" spans="1:25" x14ac:dyDescent="0.2">
      <c r="A213" s="4">
        <v>42643</v>
      </c>
      <c r="B213" s="5">
        <v>28.257000000000001</v>
      </c>
      <c r="C213" s="5">
        <v>837.3</v>
      </c>
      <c r="D213" s="5">
        <v>57.6</v>
      </c>
      <c r="E213" s="6">
        <v>161.27000000000001</v>
      </c>
      <c r="F213" s="6">
        <v>32.106999999999999</v>
      </c>
      <c r="H213" s="36">
        <f t="shared" si="24"/>
        <v>6.3065046359141411E-2</v>
      </c>
      <c r="I213" s="36">
        <f t="shared" si="24"/>
        <v>8.4857416873835953E-2</v>
      </c>
      <c r="J213" s="36">
        <f t="shared" si="24"/>
        <v>2.433514150702087E-3</v>
      </c>
      <c r="K213" s="36">
        <f t="shared" si="24"/>
        <v>-4.9536931777893749E-2</v>
      </c>
      <c r="L213" s="36">
        <f t="shared" si="24"/>
        <v>-2.7087972339549873E-2</v>
      </c>
      <c r="M213" s="9"/>
      <c r="N213" s="9">
        <f t="shared" si="25"/>
        <v>4.1307273141020708E-2</v>
      </c>
      <c r="O213" s="9">
        <f t="shared" si="26"/>
        <v>6.3099643655715257E-2</v>
      </c>
      <c r="P213" s="9">
        <f t="shared" si="27"/>
        <v>-1.9324259067418616E-2</v>
      </c>
      <c r="Q213" s="9">
        <f t="shared" si="28"/>
        <v>-7.1294704996014452E-2</v>
      </c>
      <c r="R213" s="9">
        <f t="shared" si="29"/>
        <v>-4.8845745557670579E-2</v>
      </c>
      <c r="S213" s="9"/>
      <c r="T213" s="36">
        <v>-1.8383873666469529E-5</v>
      </c>
      <c r="U213" s="36">
        <v>2.4166666666666664E-4</v>
      </c>
      <c r="V213" s="37">
        <f t="shared" si="30"/>
        <v>-2.6005054033313615E-4</v>
      </c>
      <c r="W213" s="8"/>
      <c r="Y213" s="4"/>
    </row>
    <row r="214" spans="1:25" x14ac:dyDescent="0.2">
      <c r="A214" s="4">
        <v>42674</v>
      </c>
      <c r="B214" s="5">
        <v>28.39</v>
      </c>
      <c r="C214" s="5">
        <v>789.91</v>
      </c>
      <c r="D214" s="5">
        <v>59.92</v>
      </c>
      <c r="E214" s="6">
        <v>178.24</v>
      </c>
      <c r="F214" s="6">
        <v>30.0595</v>
      </c>
      <c r="H214" s="36">
        <f t="shared" si="24"/>
        <v>4.6957559760900103E-3</v>
      </c>
      <c r="I214" s="36">
        <f t="shared" si="24"/>
        <v>-5.8263414289789449E-2</v>
      </c>
      <c r="J214" s="36">
        <f t="shared" si="24"/>
        <v>3.948777150711856E-2</v>
      </c>
      <c r="K214" s="36">
        <f t="shared" si="24"/>
        <v>0.10005097774649485</v>
      </c>
      <c r="L214" s="36">
        <f t="shared" si="24"/>
        <v>-6.5895324111683737E-2</v>
      </c>
      <c r="M214" s="9"/>
      <c r="N214" s="9">
        <f t="shared" si="25"/>
        <v>1.0789635505041115E-2</v>
      </c>
      <c r="O214" s="9">
        <f t="shared" si="26"/>
        <v>-5.2169534760838354E-2</v>
      </c>
      <c r="P214" s="9">
        <f t="shared" si="27"/>
        <v>4.5581651036069662E-2</v>
      </c>
      <c r="Q214" s="9">
        <f t="shared" si="28"/>
        <v>0.10614485727544595</v>
      </c>
      <c r="R214" s="9">
        <f t="shared" si="29"/>
        <v>-5.9801444582732635E-2</v>
      </c>
      <c r="S214" s="9"/>
      <c r="T214" s="36">
        <v>-1.9599779960438098E-2</v>
      </c>
      <c r="U214" s="36">
        <v>2.7500000000000002E-4</v>
      </c>
      <c r="V214" s="37">
        <f t="shared" si="30"/>
        <v>-1.9874779960438099E-2</v>
      </c>
      <c r="W214" s="8"/>
      <c r="Y214" s="4"/>
    </row>
    <row r="215" spans="1:25" x14ac:dyDescent="0.2">
      <c r="A215" s="4">
        <v>42704</v>
      </c>
      <c r="B215" s="5">
        <v>27.63</v>
      </c>
      <c r="C215" s="5">
        <v>750.75</v>
      </c>
      <c r="D215" s="5">
        <v>60.26</v>
      </c>
      <c r="E215" s="6">
        <v>219.29</v>
      </c>
      <c r="F215" s="6">
        <v>30.467099999999999</v>
      </c>
      <c r="H215" s="36">
        <f t="shared" si="24"/>
        <v>-2.7134831549554733E-2</v>
      </c>
      <c r="I215" s="36">
        <f t="shared" si="24"/>
        <v>-5.0846308057157001E-2</v>
      </c>
      <c r="J215" s="36">
        <f t="shared" si="24"/>
        <v>5.6581944931910948E-3</v>
      </c>
      <c r="K215" s="36">
        <f t="shared" si="24"/>
        <v>0.2072640980100254</v>
      </c>
      <c r="L215" s="36">
        <f t="shared" si="24"/>
        <v>1.3468662098969282E-2</v>
      </c>
      <c r="M215" s="9"/>
      <c r="N215" s="9">
        <f t="shared" si="25"/>
        <v>-9.5688721272592647E-2</v>
      </c>
      <c r="O215" s="9">
        <f t="shared" si="26"/>
        <v>-0.11940019778019492</v>
      </c>
      <c r="P215" s="9">
        <f t="shared" si="27"/>
        <v>-6.289569522984681E-2</v>
      </c>
      <c r="Q215" s="9">
        <f t="shared" si="28"/>
        <v>0.13871020828698749</v>
      </c>
      <c r="R215" s="9">
        <f t="shared" si="29"/>
        <v>-5.5085227624068624E-2</v>
      </c>
      <c r="S215" s="9"/>
      <c r="T215" s="36">
        <v>3.3071455541775832E-2</v>
      </c>
      <c r="U215" s="36">
        <v>3.7500000000000006E-4</v>
      </c>
      <c r="V215" s="37">
        <f t="shared" si="30"/>
        <v>3.2696455541775832E-2</v>
      </c>
      <c r="W215" s="8"/>
      <c r="Y215" s="4"/>
    </row>
    <row r="216" spans="1:25" x14ac:dyDescent="0.2">
      <c r="A216" s="4">
        <v>42734</v>
      </c>
      <c r="B216" s="5">
        <v>28.968</v>
      </c>
      <c r="C216" s="5">
        <v>750.4</v>
      </c>
      <c r="D216" s="5">
        <v>62.14</v>
      </c>
      <c r="E216" s="6">
        <v>239.45</v>
      </c>
      <c r="F216" s="6">
        <v>30.789400000000001</v>
      </c>
      <c r="H216" s="36">
        <f t="shared" si="24"/>
        <v>4.7289633528014963E-2</v>
      </c>
      <c r="I216" s="36">
        <f t="shared" si="24"/>
        <v>-4.6630917142476797E-4</v>
      </c>
      <c r="J216" s="36">
        <f t="shared" si="24"/>
        <v>3.0721370262746246E-2</v>
      </c>
      <c r="K216" s="36">
        <f t="shared" si="24"/>
        <v>8.7949572039673754E-2</v>
      </c>
      <c r="L216" s="36">
        <f t="shared" si="24"/>
        <v>1.0523062014564993E-2</v>
      </c>
      <c r="M216" s="9"/>
      <c r="N216" s="9">
        <f t="shared" si="25"/>
        <v>-1.3909918990121617E-2</v>
      </c>
      <c r="O216" s="9">
        <f t="shared" si="26"/>
        <v>-6.1665861689561348E-2</v>
      </c>
      <c r="P216" s="9">
        <f t="shared" si="27"/>
        <v>-3.0478182255390333E-2</v>
      </c>
      <c r="Q216" s="9">
        <f t="shared" si="28"/>
        <v>2.6750019521537174E-2</v>
      </c>
      <c r="R216" s="9">
        <f t="shared" si="29"/>
        <v>-5.0676490503571585E-2</v>
      </c>
      <c r="S216" s="9"/>
      <c r="T216" s="36">
        <v>2.7942109969419572E-2</v>
      </c>
      <c r="U216" s="36">
        <v>4.2500000000000003E-4</v>
      </c>
      <c r="V216" s="37">
        <f t="shared" si="30"/>
        <v>2.751710996941957E-2</v>
      </c>
      <c r="W216" s="8"/>
      <c r="Y216" s="4"/>
    </row>
    <row r="217" spans="1:25" x14ac:dyDescent="0.2">
      <c r="A217" s="4">
        <v>42766</v>
      </c>
      <c r="B217" s="5">
        <v>30.324999999999999</v>
      </c>
      <c r="C217" s="5">
        <v>823.3</v>
      </c>
      <c r="D217" s="5">
        <v>64.650000000000006</v>
      </c>
      <c r="E217" s="6">
        <v>229.32</v>
      </c>
      <c r="F217" s="6">
        <v>30.078399999999998</v>
      </c>
      <c r="H217" s="36">
        <f t="shared" si="24"/>
        <v>4.5780682366773705E-2</v>
      </c>
      <c r="I217" s="36">
        <f t="shared" si="24"/>
        <v>9.2714256612365431E-2</v>
      </c>
      <c r="J217" s="36">
        <f t="shared" si="24"/>
        <v>3.9598201252965239E-2</v>
      </c>
      <c r="K217" s="36">
        <f t="shared" si="24"/>
        <v>-4.3226218748436358E-2</v>
      </c>
      <c r="L217" s="36">
        <f t="shared" si="24"/>
        <v>-2.3363168722599331E-2</v>
      </c>
      <c r="M217" s="9"/>
      <c r="N217" s="9">
        <f t="shared" si="25"/>
        <v>1.5915403430558604E-3</v>
      </c>
      <c r="O217" s="9">
        <f t="shared" si="26"/>
        <v>4.8525114588647583E-2</v>
      </c>
      <c r="P217" s="9">
        <f t="shared" si="27"/>
        <v>-4.5909407707526058E-3</v>
      </c>
      <c r="Q217" s="9">
        <f t="shared" si="28"/>
        <v>-8.7415360772154199E-2</v>
      </c>
      <c r="R217" s="9">
        <f t="shared" si="29"/>
        <v>-6.7552310746317179E-2</v>
      </c>
      <c r="S217" s="9"/>
      <c r="T217" s="36">
        <v>1.5962404412878897E-2</v>
      </c>
      <c r="U217" s="36">
        <v>4.2500000000000003E-4</v>
      </c>
      <c r="V217" s="37">
        <f t="shared" si="30"/>
        <v>1.5537404412878897E-2</v>
      </c>
      <c r="W217" s="8"/>
      <c r="Y217" s="4"/>
    </row>
    <row r="218" spans="1:25" x14ac:dyDescent="0.2">
      <c r="A218" s="4">
        <v>42794</v>
      </c>
      <c r="B218" s="5">
        <v>34.247999999999998</v>
      </c>
      <c r="C218" s="5">
        <v>845.04</v>
      </c>
      <c r="D218" s="5">
        <v>63.98</v>
      </c>
      <c r="E218" s="6">
        <v>248.06</v>
      </c>
      <c r="F218" s="6">
        <v>32.344000000000001</v>
      </c>
      <c r="H218" s="36">
        <f t="shared" si="24"/>
        <v>0.12165571401253115</v>
      </c>
      <c r="I218" s="36">
        <f t="shared" si="24"/>
        <v>2.6063309210526457E-2</v>
      </c>
      <c r="J218" s="36">
        <f t="shared" si="24"/>
        <v>-1.0417570696494726E-2</v>
      </c>
      <c r="K218" s="36">
        <f t="shared" si="24"/>
        <v>7.8552244347001629E-2</v>
      </c>
      <c r="L218" s="36">
        <f t="shared" si="24"/>
        <v>7.2621226160909796E-2</v>
      </c>
      <c r="M218" s="9"/>
      <c r="N218" s="9">
        <f t="shared" si="25"/>
        <v>5.3703627619477404E-2</v>
      </c>
      <c r="O218" s="9">
        <f t="shared" si="26"/>
        <v>-4.1888777182527294E-2</v>
      </c>
      <c r="P218" s="9">
        <f t="shared" si="27"/>
        <v>-7.8369657089548475E-2</v>
      </c>
      <c r="Q218" s="9">
        <f t="shared" si="28"/>
        <v>1.0600157953947878E-2</v>
      </c>
      <c r="R218" s="9">
        <f t="shared" si="29"/>
        <v>4.6691397678560453E-3</v>
      </c>
      <c r="S218" s="9"/>
      <c r="T218" s="36">
        <v>3.2705964494238328E-2</v>
      </c>
      <c r="U218" s="36">
        <v>4.3333333333333331E-4</v>
      </c>
      <c r="V218" s="37">
        <f t="shared" si="30"/>
        <v>3.2272631160904994E-2</v>
      </c>
      <c r="W218" s="8"/>
      <c r="Y218" s="4"/>
    </row>
    <row r="219" spans="1:25" x14ac:dyDescent="0.2">
      <c r="A219" s="4">
        <v>42825</v>
      </c>
      <c r="B219" s="5">
        <v>35.923000000000002</v>
      </c>
      <c r="C219" s="5">
        <v>887.08</v>
      </c>
      <c r="D219" s="5">
        <v>65.86</v>
      </c>
      <c r="E219" s="6">
        <v>229.72</v>
      </c>
      <c r="F219" s="6">
        <v>32.429299999999998</v>
      </c>
      <c r="H219" s="36">
        <f t="shared" si="24"/>
        <v>4.7749590034800039E-2</v>
      </c>
      <c r="I219" s="36">
        <f t="shared" si="24"/>
        <v>4.8551206384921469E-2</v>
      </c>
      <c r="J219" s="36">
        <f t="shared" si="24"/>
        <v>2.8960742426846309E-2</v>
      </c>
      <c r="K219" s="36">
        <f t="shared" si="24"/>
        <v>-7.6809476391087775E-2</v>
      </c>
      <c r="L219" s="36">
        <f t="shared" si="24"/>
        <v>2.6338027955934945E-3</v>
      </c>
      <c r="M219" s="9"/>
      <c r="N219" s="9">
        <f t="shared" si="25"/>
        <v>2.4465967192802241E-2</v>
      </c>
      <c r="O219" s="9">
        <f t="shared" si="26"/>
        <v>2.5267583542923671E-2</v>
      </c>
      <c r="P219" s="9">
        <f t="shared" si="27"/>
        <v>5.6771195848485095E-3</v>
      </c>
      <c r="Q219" s="9">
        <f t="shared" si="28"/>
        <v>-0.10009309923308557</v>
      </c>
      <c r="R219" s="9">
        <f t="shared" si="29"/>
        <v>-2.0649820046404303E-2</v>
      </c>
      <c r="S219" s="9"/>
      <c r="T219" s="36">
        <v>1.4312068438005509E-3</v>
      </c>
      <c r="U219" s="36">
        <v>6.1666666666666673E-4</v>
      </c>
      <c r="V219" s="37">
        <f t="shared" si="30"/>
        <v>8.1454017713388416E-4</v>
      </c>
      <c r="W219" s="8"/>
      <c r="Y219" s="4"/>
    </row>
    <row r="220" spans="1:25" x14ac:dyDescent="0.2">
      <c r="A220" s="4">
        <v>42853</v>
      </c>
      <c r="B220" s="5">
        <v>35.911999999999999</v>
      </c>
      <c r="C220" s="5">
        <v>925.01</v>
      </c>
      <c r="D220" s="5">
        <v>68.459999999999994</v>
      </c>
      <c r="E220" s="6">
        <v>223.8</v>
      </c>
      <c r="F220" s="6">
        <v>32.154400000000003</v>
      </c>
      <c r="H220" s="36">
        <f t="shared" si="24"/>
        <v>-3.0625739781387716E-4</v>
      </c>
      <c r="I220" s="36">
        <f t="shared" si="24"/>
        <v>4.1869378364971253E-2</v>
      </c>
      <c r="J220" s="36">
        <f t="shared" si="24"/>
        <v>3.8718356153821062E-2</v>
      </c>
      <c r="K220" s="36">
        <f t="shared" si="24"/>
        <v>-2.6108380118270807E-2</v>
      </c>
      <c r="L220" s="36">
        <f t="shared" si="24"/>
        <v>-8.5130353388074564E-3</v>
      </c>
      <c r="M220" s="9"/>
      <c r="N220" s="9">
        <f t="shared" si="25"/>
        <v>-3.3944007654884228E-2</v>
      </c>
      <c r="O220" s="9">
        <f t="shared" si="26"/>
        <v>8.2316281079008978E-3</v>
      </c>
      <c r="P220" s="9">
        <f t="shared" si="27"/>
        <v>5.0806058967507069E-3</v>
      </c>
      <c r="Q220" s="9">
        <f t="shared" si="28"/>
        <v>-5.9746130375341169E-2</v>
      </c>
      <c r="R220" s="9">
        <f t="shared" si="29"/>
        <v>-4.2150785595877815E-2</v>
      </c>
      <c r="S220" s="9"/>
      <c r="T220" s="36">
        <v>8.7731765330783737E-3</v>
      </c>
      <c r="U220" s="36">
        <v>6.6666666666666664E-4</v>
      </c>
      <c r="V220" s="37">
        <f t="shared" si="30"/>
        <v>8.1065098664117076E-3</v>
      </c>
      <c r="W220" s="8"/>
      <c r="Y220" s="4"/>
    </row>
    <row r="221" spans="1:25" x14ac:dyDescent="0.2">
      <c r="A221" s="4">
        <v>42886</v>
      </c>
      <c r="B221" s="5">
        <v>38.192999999999998</v>
      </c>
      <c r="C221" s="5">
        <v>995.01</v>
      </c>
      <c r="D221" s="5">
        <v>69.84</v>
      </c>
      <c r="E221" s="6">
        <v>211.26</v>
      </c>
      <c r="F221" s="6">
        <v>30.950500000000002</v>
      </c>
      <c r="H221" s="36">
        <f t="shared" si="24"/>
        <v>6.1580751267987045E-2</v>
      </c>
      <c r="I221" s="36">
        <f t="shared" si="24"/>
        <v>7.2948239094545952E-2</v>
      </c>
      <c r="J221" s="36">
        <f t="shared" si="24"/>
        <v>1.9957278429307689E-2</v>
      </c>
      <c r="K221" s="36">
        <f t="shared" si="24"/>
        <v>-5.7663193482808822E-2</v>
      </c>
      <c r="L221" s="36">
        <f t="shared" si="24"/>
        <v>-3.8160145706289769E-2</v>
      </c>
      <c r="M221" s="9"/>
      <c r="N221" s="9">
        <f t="shared" si="25"/>
        <v>2.2102042613960263E-2</v>
      </c>
      <c r="O221" s="9">
        <f t="shared" si="26"/>
        <v>3.3469530440519174E-2</v>
      </c>
      <c r="P221" s="9">
        <f t="shared" si="27"/>
        <v>-1.9521430224719093E-2</v>
      </c>
      <c r="Q221" s="9">
        <f t="shared" si="28"/>
        <v>-9.7141902136835601E-2</v>
      </c>
      <c r="R221" s="9">
        <f t="shared" si="29"/>
        <v>-7.7638854360316548E-2</v>
      </c>
      <c r="S221" s="9"/>
      <c r="T221" s="36">
        <v>1.2961714050970758E-2</v>
      </c>
      <c r="U221" s="36">
        <v>7.4166666666666662E-4</v>
      </c>
      <c r="V221" s="37">
        <f t="shared" si="30"/>
        <v>1.2220047384304092E-2</v>
      </c>
      <c r="W221" s="8"/>
      <c r="Y221" s="4"/>
    </row>
    <row r="222" spans="1:25" x14ac:dyDescent="0.2">
      <c r="A222" s="4">
        <v>42916</v>
      </c>
      <c r="B222" s="5">
        <v>36.01</v>
      </c>
      <c r="C222" s="5">
        <v>968.01</v>
      </c>
      <c r="D222" s="5">
        <v>68.930000000000007</v>
      </c>
      <c r="E222" s="6">
        <v>221.9</v>
      </c>
      <c r="F222" s="6">
        <v>31.8416</v>
      </c>
      <c r="H222" s="36">
        <f t="shared" si="24"/>
        <v>-5.88555750868342E-2</v>
      </c>
      <c r="I222" s="36">
        <f t="shared" si="24"/>
        <v>-2.7510369557616255E-2</v>
      </c>
      <c r="J222" s="36">
        <f t="shared" si="24"/>
        <v>-1.3115414633786269E-2</v>
      </c>
      <c r="K222" s="36">
        <f t="shared" si="24"/>
        <v>4.9137227543532072E-2</v>
      </c>
      <c r="L222" s="36">
        <f t="shared" si="24"/>
        <v>2.8384456880945517E-2</v>
      </c>
      <c r="M222" s="9"/>
      <c r="N222" s="9">
        <f t="shared" si="25"/>
        <v>-8.7343550534749625E-2</v>
      </c>
      <c r="O222" s="9">
        <f t="shared" si="26"/>
        <v>-5.5998345005531684E-2</v>
      </c>
      <c r="P222" s="9">
        <f t="shared" si="27"/>
        <v>-4.1603390081701698E-2</v>
      </c>
      <c r="Q222" s="9">
        <f t="shared" si="28"/>
        <v>2.0649252095616643E-2</v>
      </c>
      <c r="R222" s="9">
        <f t="shared" si="29"/>
        <v>-1.0351856696991322E-4</v>
      </c>
      <c r="S222" s="9"/>
      <c r="T222" s="36">
        <v>5.2964100939963555E-3</v>
      </c>
      <c r="U222" s="36">
        <v>8.166666666666666E-4</v>
      </c>
      <c r="V222" s="37">
        <f t="shared" si="30"/>
        <v>4.4797434273296886E-3</v>
      </c>
      <c r="W222" s="8"/>
      <c r="Y222" s="4"/>
    </row>
    <row r="223" spans="1:25" x14ac:dyDescent="0.2">
      <c r="A223" s="4">
        <v>42947</v>
      </c>
      <c r="B223" s="5">
        <v>37.195</v>
      </c>
      <c r="C223" s="5">
        <v>987.81</v>
      </c>
      <c r="D223" s="5">
        <v>72.7</v>
      </c>
      <c r="E223" s="6">
        <v>225.33</v>
      </c>
      <c r="F223" s="6">
        <v>31.434000000000001</v>
      </c>
      <c r="H223" s="36">
        <f t="shared" ref="H223:L273" si="31">LN(B223/B222)</f>
        <v>3.237766598252078E-2</v>
      </c>
      <c r="I223" s="36">
        <f t="shared" si="31"/>
        <v>2.024795376033544E-2</v>
      </c>
      <c r="J223" s="36">
        <f t="shared" si="31"/>
        <v>5.3249887641913157E-2</v>
      </c>
      <c r="K223" s="36">
        <f t="shared" si="31"/>
        <v>1.5339164427481858E-2</v>
      </c>
      <c r="L223" s="36">
        <f t="shared" si="31"/>
        <v>-1.2883501315773895E-2</v>
      </c>
      <c r="M223" s="9"/>
      <c r="N223" s="9">
        <f t="shared" si="25"/>
        <v>-1.6003292082385594E-2</v>
      </c>
      <c r="O223" s="9">
        <f t="shared" si="26"/>
        <v>-2.8133004304570934E-2</v>
      </c>
      <c r="P223" s="9">
        <f t="shared" si="27"/>
        <v>4.8689295770067836E-3</v>
      </c>
      <c r="Q223" s="9">
        <f t="shared" si="28"/>
        <v>-3.3041793637424516E-2</v>
      </c>
      <c r="R223" s="9">
        <f t="shared" si="29"/>
        <v>-6.1264459380680272E-2</v>
      </c>
      <c r="S223" s="9"/>
      <c r="T223" s="36">
        <v>1.9381188075023072E-2</v>
      </c>
      <c r="U223" s="36">
        <v>8.916666666666668E-4</v>
      </c>
      <c r="V223" s="37">
        <f t="shared" si="30"/>
        <v>1.8489521408356406E-2</v>
      </c>
      <c r="W223" s="8"/>
      <c r="Y223" s="4"/>
    </row>
    <row r="224" spans="1:25" x14ac:dyDescent="0.2">
      <c r="A224" s="4">
        <v>42978</v>
      </c>
      <c r="B224" s="5">
        <v>41.005000000000003</v>
      </c>
      <c r="C224" s="5">
        <v>980.67</v>
      </c>
      <c r="D224" s="5">
        <v>74.77</v>
      </c>
      <c r="E224" s="6">
        <v>223.74</v>
      </c>
      <c r="F224" s="6">
        <v>32.154400000000003</v>
      </c>
      <c r="H224" s="36">
        <f t="shared" si="31"/>
        <v>9.7519666845069922E-2</v>
      </c>
      <c r="I224" s="36">
        <f t="shared" si="31"/>
        <v>-7.2543600263020244E-3</v>
      </c>
      <c r="J224" s="36">
        <f t="shared" si="31"/>
        <v>2.807535047235046E-2</v>
      </c>
      <c r="K224" s="36">
        <f t="shared" si="31"/>
        <v>-7.0813309472456606E-3</v>
      </c>
      <c r="L224" s="36">
        <f t="shared" si="31"/>
        <v>2.2659190141118276E-2</v>
      </c>
      <c r="M224" s="9"/>
      <c r="N224" s="9">
        <f t="shared" si="25"/>
        <v>7.922815853558024E-2</v>
      </c>
      <c r="O224" s="9">
        <f t="shared" si="26"/>
        <v>-2.5545868335791706E-2</v>
      </c>
      <c r="P224" s="9">
        <f t="shared" si="27"/>
        <v>9.7838421628607779E-3</v>
      </c>
      <c r="Q224" s="9">
        <f t="shared" si="28"/>
        <v>-2.5372839256735343E-2</v>
      </c>
      <c r="R224" s="9">
        <f t="shared" si="29"/>
        <v>4.3676818316285941E-3</v>
      </c>
      <c r="S224" s="9"/>
      <c r="T224" s="36">
        <v>-1.8595261964807041E-3</v>
      </c>
      <c r="U224" s="36">
        <v>8.4166666666666667E-4</v>
      </c>
      <c r="V224" s="37">
        <f t="shared" si="30"/>
        <v>-2.7011928631473707E-3</v>
      </c>
      <c r="W224" s="8"/>
      <c r="Y224" s="4"/>
    </row>
    <row r="225" spans="1:25" x14ac:dyDescent="0.2">
      <c r="A225" s="4">
        <v>43007</v>
      </c>
      <c r="B225" s="5">
        <v>38.505000000000003</v>
      </c>
      <c r="C225" s="5">
        <v>960.97</v>
      </c>
      <c r="D225" s="5">
        <v>74.489999999999995</v>
      </c>
      <c r="E225" s="6">
        <v>237.19</v>
      </c>
      <c r="F225" s="6">
        <v>33.841799999999999</v>
      </c>
      <c r="H225" s="36">
        <f t="shared" si="31"/>
        <v>-6.2905907497161101E-2</v>
      </c>
      <c r="I225" s="36">
        <f t="shared" si="31"/>
        <v>-2.0292820534535874E-2</v>
      </c>
      <c r="J225" s="36">
        <f t="shared" si="31"/>
        <v>-3.7518468236392112E-3</v>
      </c>
      <c r="K225" s="36">
        <f t="shared" si="31"/>
        <v>5.8376844300070459E-2</v>
      </c>
      <c r="L225" s="36">
        <f t="shared" si="31"/>
        <v>5.1147425017511225E-2</v>
      </c>
      <c r="M225" s="9"/>
      <c r="N225" s="9">
        <f t="shared" si="25"/>
        <v>-0.11026823325283472</v>
      </c>
      <c r="O225" s="9">
        <f t="shared" si="26"/>
        <v>-6.7655146290209495E-2</v>
      </c>
      <c r="P225" s="9">
        <f t="shared" si="27"/>
        <v>-5.1114172579312833E-2</v>
      </c>
      <c r="Q225" s="9">
        <f t="shared" si="28"/>
        <v>1.1014518544396834E-2</v>
      </c>
      <c r="R225" s="9">
        <f t="shared" si="29"/>
        <v>3.7850992618376003E-3</v>
      </c>
      <c r="S225" s="9"/>
      <c r="T225" s="36">
        <v>1.8630475514481125E-2</v>
      </c>
      <c r="U225" s="36">
        <v>8.5833333333333334E-4</v>
      </c>
      <c r="V225" s="37">
        <f t="shared" si="30"/>
        <v>1.7772142181147792E-2</v>
      </c>
      <c r="W225" s="8"/>
      <c r="Y225" s="4"/>
    </row>
    <row r="226" spans="1:25" x14ac:dyDescent="0.2">
      <c r="A226" s="4">
        <v>43039</v>
      </c>
      <c r="B226" s="5">
        <v>42.262999999999998</v>
      </c>
      <c r="C226" s="5">
        <v>1105.47</v>
      </c>
      <c r="D226" s="5">
        <v>83.18</v>
      </c>
      <c r="E226" s="6">
        <v>242.48</v>
      </c>
      <c r="F226" s="6">
        <v>33.235100000000003</v>
      </c>
      <c r="H226" s="36">
        <f t="shared" si="31"/>
        <v>9.3123895792091405E-2</v>
      </c>
      <c r="I226" s="36">
        <f t="shared" si="31"/>
        <v>0.14008267188599546</v>
      </c>
      <c r="J226" s="36">
        <f t="shared" si="31"/>
        <v>0.11034204612658084</v>
      </c>
      <c r="K226" s="36">
        <f t="shared" si="31"/>
        <v>2.205772503069281E-2</v>
      </c>
      <c r="L226" s="36">
        <f t="shared" si="31"/>
        <v>-1.8090178447563752E-2</v>
      </c>
      <c r="M226" s="9"/>
      <c r="N226" s="9">
        <f t="shared" si="25"/>
        <v>3.7585912446112257E-2</v>
      </c>
      <c r="O226" s="9">
        <f t="shared" si="26"/>
        <v>8.4544688540016316E-2</v>
      </c>
      <c r="P226" s="9">
        <f t="shared" si="27"/>
        <v>5.4804062780601695E-2</v>
      </c>
      <c r="Q226" s="9">
        <f t="shared" si="28"/>
        <v>-3.3480258315286338E-2</v>
      </c>
      <c r="R226" s="9">
        <f t="shared" si="29"/>
        <v>-7.3628161793542896E-2</v>
      </c>
      <c r="S226" s="9"/>
      <c r="T226" s="36">
        <v>2.442157528708367E-2</v>
      </c>
      <c r="U226" s="36">
        <v>8.916666666666668E-4</v>
      </c>
      <c r="V226" s="37">
        <f t="shared" si="30"/>
        <v>2.3529908620417005E-2</v>
      </c>
      <c r="W226" s="8"/>
      <c r="Y226" s="4"/>
    </row>
    <row r="227" spans="1:25" x14ac:dyDescent="0.2">
      <c r="A227" s="4">
        <v>43069</v>
      </c>
      <c r="B227" s="5">
        <v>42.938000000000002</v>
      </c>
      <c r="C227" s="5">
        <v>1176.5899999999999</v>
      </c>
      <c r="D227" s="5">
        <v>84.17</v>
      </c>
      <c r="E227" s="6">
        <v>247.64</v>
      </c>
      <c r="F227" s="6">
        <v>34.372599999999998</v>
      </c>
      <c r="H227" s="36">
        <f t="shared" si="31"/>
        <v>1.584521596406822E-2</v>
      </c>
      <c r="I227" s="36">
        <f t="shared" si="31"/>
        <v>6.2349840441913065E-2</v>
      </c>
      <c r="J227" s="36">
        <f t="shared" si="31"/>
        <v>1.1831628908719E-2</v>
      </c>
      <c r="K227" s="36">
        <f t="shared" si="31"/>
        <v>2.1056845901483556E-2</v>
      </c>
      <c r="L227" s="36">
        <f t="shared" si="31"/>
        <v>3.3653189002311103E-2</v>
      </c>
      <c r="M227" s="9"/>
      <c r="N227" s="9">
        <f t="shared" si="25"/>
        <v>-3.7882735758841601E-2</v>
      </c>
      <c r="O227" s="9">
        <f t="shared" si="26"/>
        <v>8.6218887190032401E-3</v>
      </c>
      <c r="P227" s="9">
        <f t="shared" si="27"/>
        <v>-4.1896322814190826E-2</v>
      </c>
      <c r="Q227" s="9">
        <f t="shared" si="28"/>
        <v>-3.2671105821426266E-2</v>
      </c>
      <c r="R227" s="9">
        <f t="shared" si="29"/>
        <v>-2.0074762720598723E-2</v>
      </c>
      <c r="S227" s="9"/>
      <c r="T227" s="36">
        <v>2.3280180659001112E-2</v>
      </c>
      <c r="U227" s="36">
        <v>1.0250000000000001E-3</v>
      </c>
      <c r="V227" s="37">
        <f t="shared" si="30"/>
        <v>2.225518065900111E-2</v>
      </c>
      <c r="W227" s="8"/>
      <c r="Y227" s="4"/>
    </row>
    <row r="228" spans="1:25" x14ac:dyDescent="0.2">
      <c r="A228" s="4">
        <v>43098</v>
      </c>
      <c r="B228" s="5">
        <v>42.325000000000003</v>
      </c>
      <c r="C228" s="5">
        <v>1169.54</v>
      </c>
      <c r="D228" s="5">
        <v>85.54</v>
      </c>
      <c r="E228" s="6">
        <v>254.76</v>
      </c>
      <c r="F228" s="6">
        <v>34.334699999999998</v>
      </c>
      <c r="H228" s="36">
        <f t="shared" si="31"/>
        <v>-1.437928672817403E-2</v>
      </c>
      <c r="I228" s="36">
        <f t="shared" si="31"/>
        <v>-6.0099152390935828E-3</v>
      </c>
      <c r="J228" s="36">
        <f t="shared" si="31"/>
        <v>1.6145539575277784E-2</v>
      </c>
      <c r="K228" s="36">
        <f t="shared" si="31"/>
        <v>2.8345846852133639E-2</v>
      </c>
      <c r="L228" s="36">
        <f t="shared" si="31"/>
        <v>-1.1032307729764899E-3</v>
      </c>
      <c r="M228" s="9"/>
      <c r="N228" s="9">
        <f t="shared" si="25"/>
        <v>-5.2899989055189778E-2</v>
      </c>
      <c r="O228" s="9">
        <f t="shared" si="26"/>
        <v>-4.4530617566109335E-2</v>
      </c>
      <c r="P228" s="9">
        <f t="shared" si="27"/>
        <v>-2.2375162751737968E-2</v>
      </c>
      <c r="Q228" s="9">
        <f t="shared" si="28"/>
        <v>-1.0174855474882113E-2</v>
      </c>
      <c r="R228" s="9">
        <f t="shared" si="29"/>
        <v>-3.9623933099992237E-2</v>
      </c>
      <c r="S228" s="9"/>
      <c r="T228" s="36">
        <v>1.2645364446895806E-2</v>
      </c>
      <c r="U228" s="36">
        <v>1.1000000000000001E-3</v>
      </c>
      <c r="V228" s="37">
        <f t="shared" si="30"/>
        <v>1.1545364446895806E-2</v>
      </c>
      <c r="W228" s="8"/>
      <c r="Y228" s="4"/>
    </row>
    <row r="229" spans="1:25" x14ac:dyDescent="0.2">
      <c r="A229" s="4">
        <v>43131</v>
      </c>
      <c r="B229" s="5">
        <v>41.868000000000002</v>
      </c>
      <c r="C229" s="5">
        <v>1451.75</v>
      </c>
      <c r="D229" s="5">
        <v>95.01</v>
      </c>
      <c r="E229" s="6">
        <v>267.89</v>
      </c>
      <c r="F229" s="6">
        <v>35.112000000000002</v>
      </c>
      <c r="H229" s="36">
        <f t="shared" si="31"/>
        <v>-1.0856116026561705E-2</v>
      </c>
      <c r="I229" s="36">
        <f t="shared" si="31"/>
        <v>0.21615921616211745</v>
      </c>
      <c r="J229" s="36">
        <f t="shared" si="31"/>
        <v>0.10499804641989544</v>
      </c>
      <c r="K229" s="36">
        <f t="shared" si="31"/>
        <v>5.0254522989759076E-2</v>
      </c>
      <c r="L229" s="36">
        <f t="shared" si="31"/>
        <v>2.2386447791394967E-2</v>
      </c>
      <c r="M229" s="9"/>
      <c r="N229" s="9">
        <f t="shared" si="25"/>
        <v>-0.11250844362511112</v>
      </c>
      <c r="O229" s="9">
        <f t="shared" si="26"/>
        <v>0.11450688856356803</v>
      </c>
      <c r="P229" s="9">
        <f t="shared" si="27"/>
        <v>3.3457188213460165E-3</v>
      </c>
      <c r="Q229" s="9">
        <f t="shared" si="28"/>
        <v>-5.1397804608790343E-2</v>
      </c>
      <c r="R229" s="9">
        <f t="shared" si="29"/>
        <v>-7.9265879807154452E-2</v>
      </c>
      <c r="S229" s="9"/>
      <c r="T229" s="36">
        <v>5.7181271625295974E-2</v>
      </c>
      <c r="U229" s="36">
        <v>1.175E-3</v>
      </c>
      <c r="V229" s="37">
        <f t="shared" si="30"/>
        <v>5.6006271625295971E-2</v>
      </c>
      <c r="W229" s="8"/>
      <c r="Y229" s="4"/>
    </row>
    <row r="230" spans="1:25" x14ac:dyDescent="0.2">
      <c r="A230" s="4">
        <v>43159</v>
      </c>
      <c r="B230" s="5">
        <v>44.533000000000001</v>
      </c>
      <c r="C230" s="5">
        <v>1512.96</v>
      </c>
      <c r="D230" s="5">
        <v>93.77</v>
      </c>
      <c r="E230" s="6">
        <v>262.93</v>
      </c>
      <c r="F230" s="6">
        <v>34.42</v>
      </c>
      <c r="H230" s="36">
        <f t="shared" si="31"/>
        <v>6.1708675383845196E-2</v>
      </c>
      <c r="I230" s="36">
        <f t="shared" si="31"/>
        <v>4.1298271645410042E-2</v>
      </c>
      <c r="J230" s="36">
        <f t="shared" si="31"/>
        <v>-1.3137173787124463E-2</v>
      </c>
      <c r="K230" s="36">
        <f t="shared" si="31"/>
        <v>-1.8688611437755121E-2</v>
      </c>
      <c r="L230" s="36">
        <f t="shared" si="31"/>
        <v>-1.9905161602539554E-2</v>
      </c>
      <c r="M230" s="9"/>
      <c r="N230" s="9">
        <f t="shared" si="25"/>
        <v>9.0735392751259053E-2</v>
      </c>
      <c r="O230" s="9">
        <f t="shared" si="26"/>
        <v>7.0324989012823885E-2</v>
      </c>
      <c r="P230" s="9">
        <f t="shared" si="27"/>
        <v>1.5889543580289385E-2</v>
      </c>
      <c r="Q230" s="9">
        <f t="shared" si="28"/>
        <v>1.0338105929658732E-2</v>
      </c>
      <c r="R230" s="9">
        <f t="shared" si="29"/>
        <v>9.1215557648742993E-3</v>
      </c>
      <c r="S230" s="9"/>
      <c r="T230" s="36">
        <v>-3.4717064801241079E-2</v>
      </c>
      <c r="U230" s="36">
        <v>1.3083333333333334E-3</v>
      </c>
      <c r="V230" s="37">
        <f t="shared" si="30"/>
        <v>-3.6025398134574414E-2</v>
      </c>
      <c r="W230" s="8"/>
      <c r="Y230" s="4"/>
    </row>
    <row r="231" spans="1:25" x14ac:dyDescent="0.2">
      <c r="A231" s="4">
        <v>43189</v>
      </c>
      <c r="B231" s="5">
        <v>41.975000000000001</v>
      </c>
      <c r="C231" s="5">
        <v>1445.96</v>
      </c>
      <c r="D231" s="5">
        <v>91.27</v>
      </c>
      <c r="E231" s="6">
        <v>251.86</v>
      </c>
      <c r="F231" s="6">
        <v>33.642699999999998</v>
      </c>
      <c r="H231" s="36">
        <f t="shared" si="31"/>
        <v>-5.9156284412878041E-2</v>
      </c>
      <c r="I231" s="36">
        <f t="shared" si="31"/>
        <v>-4.529453607876284E-2</v>
      </c>
      <c r="J231" s="36">
        <f t="shared" si="31"/>
        <v>-2.7022828902747924E-2</v>
      </c>
      <c r="K231" s="36">
        <f t="shared" si="31"/>
        <v>-4.301445947746857E-2</v>
      </c>
      <c r="L231" s="36">
        <f t="shared" si="31"/>
        <v>-2.2841697306094259E-2</v>
      </c>
      <c r="M231" s="9"/>
      <c r="N231" s="9">
        <f t="shared" si="25"/>
        <v>-3.5906489051598871E-2</v>
      </c>
      <c r="O231" s="9">
        <f t="shared" si="26"/>
        <v>-2.204474071748367E-2</v>
      </c>
      <c r="P231" s="9">
        <f t="shared" si="27"/>
        <v>-3.7730335414687538E-3</v>
      </c>
      <c r="Q231" s="9">
        <f t="shared" si="28"/>
        <v>-1.97646641161894E-2</v>
      </c>
      <c r="R231" s="9">
        <f t="shared" si="29"/>
        <v>4.0809805518491477E-4</v>
      </c>
      <c r="S231" s="9"/>
      <c r="T231" s="36">
        <v>-3.0540292044926108E-2</v>
      </c>
      <c r="U231" s="36">
        <v>1.4166666666666668E-3</v>
      </c>
      <c r="V231" s="37">
        <f t="shared" si="30"/>
        <v>-3.1956958711592778E-2</v>
      </c>
      <c r="W231" s="8"/>
      <c r="Y231" s="4"/>
    </row>
    <row r="232" spans="1:25" x14ac:dyDescent="0.2">
      <c r="A232" s="4">
        <v>43220</v>
      </c>
      <c r="B232" s="5">
        <v>41.317999999999998</v>
      </c>
      <c r="C232" s="5">
        <v>1566.56</v>
      </c>
      <c r="D232" s="5">
        <v>93.52</v>
      </c>
      <c r="E232" s="6">
        <v>238.33</v>
      </c>
      <c r="F232" s="6">
        <v>34.7044</v>
      </c>
      <c r="H232" s="36">
        <f t="shared" si="31"/>
        <v>-1.577596259416755E-2</v>
      </c>
      <c r="I232" s="36">
        <f t="shared" si="31"/>
        <v>8.0108671786954633E-2</v>
      </c>
      <c r="J232" s="36">
        <f t="shared" si="31"/>
        <v>2.4353170635026976E-2</v>
      </c>
      <c r="K232" s="36">
        <f t="shared" si="31"/>
        <v>-5.521710966359359E-2</v>
      </c>
      <c r="L232" s="36">
        <f t="shared" si="31"/>
        <v>3.1070386589665547E-2</v>
      </c>
      <c r="M232" s="9"/>
      <c r="N232" s="9">
        <f t="shared" si="25"/>
        <v>-3.6833497158469501E-2</v>
      </c>
      <c r="O232" s="9">
        <f t="shared" si="26"/>
        <v>5.9051137222652685E-2</v>
      </c>
      <c r="P232" s="9">
        <f t="shared" si="27"/>
        <v>3.2956360707250276E-3</v>
      </c>
      <c r="Q232" s="9">
        <f t="shared" si="28"/>
        <v>-7.6274644227895538E-2</v>
      </c>
      <c r="R232" s="9">
        <f t="shared" si="29"/>
        <v>1.0012852025363599E-2</v>
      </c>
      <c r="S232" s="9"/>
      <c r="T232" s="36">
        <v>7.1346795129040188E-4</v>
      </c>
      <c r="U232" s="36">
        <v>1.4666666666666667E-3</v>
      </c>
      <c r="V232" s="37">
        <f t="shared" si="30"/>
        <v>-7.531987153762648E-4</v>
      </c>
      <c r="W232" s="8"/>
      <c r="Y232" s="4"/>
    </row>
    <row r="233" spans="1:25" x14ac:dyDescent="0.2">
      <c r="A233" s="4">
        <v>43251</v>
      </c>
      <c r="B233" s="5">
        <v>46.722000000000001</v>
      </c>
      <c r="C233" s="5">
        <v>1630.14</v>
      </c>
      <c r="D233" s="5">
        <v>98.84</v>
      </c>
      <c r="E233" s="6">
        <v>225.88</v>
      </c>
      <c r="F233" s="6">
        <v>34.059800000000003</v>
      </c>
      <c r="H233" s="36">
        <f t="shared" si="31"/>
        <v>0.12291690545346715</v>
      </c>
      <c r="I233" s="36">
        <f t="shared" si="31"/>
        <v>3.9783768077300968E-2</v>
      </c>
      <c r="J233" s="36">
        <f t="shared" si="31"/>
        <v>5.5327063956596409E-2</v>
      </c>
      <c r="K233" s="36">
        <f t="shared" si="31"/>
        <v>-5.3652383109470875E-2</v>
      </c>
      <c r="L233" s="36">
        <f t="shared" si="31"/>
        <v>-1.8748676840267337E-2</v>
      </c>
      <c r="M233" s="9"/>
      <c r="N233" s="9">
        <f t="shared" si="25"/>
        <v>7.360472996828786E-2</v>
      </c>
      <c r="O233" s="9">
        <f t="shared" si="26"/>
        <v>-9.5284074078783136E-3</v>
      </c>
      <c r="P233" s="9">
        <f t="shared" si="27"/>
        <v>6.014888471417127E-3</v>
      </c>
      <c r="Q233" s="9">
        <f t="shared" si="28"/>
        <v>-0.10296455859465016</v>
      </c>
      <c r="R233" s="9">
        <f t="shared" si="29"/>
        <v>-6.8060852325446619E-2</v>
      </c>
      <c r="S233" s="9"/>
      <c r="T233" s="36">
        <v>2.0695338062966306E-2</v>
      </c>
      <c r="U233" s="36">
        <v>1.5500000000000002E-3</v>
      </c>
      <c r="V233" s="37">
        <f t="shared" si="30"/>
        <v>1.9145338062966307E-2</v>
      </c>
      <c r="W233" s="8"/>
      <c r="Y233" s="4"/>
    </row>
    <row r="234" spans="1:25" x14ac:dyDescent="0.2">
      <c r="A234" s="4">
        <v>43280</v>
      </c>
      <c r="B234" s="5">
        <v>45.73</v>
      </c>
      <c r="C234" s="5">
        <v>1699.67</v>
      </c>
      <c r="D234" s="5">
        <v>98.61</v>
      </c>
      <c r="E234" s="6">
        <v>220.57</v>
      </c>
      <c r="F234" s="6">
        <v>34.391599999999997</v>
      </c>
      <c r="H234" s="36">
        <f t="shared" si="31"/>
        <v>-2.1460608152940264E-2</v>
      </c>
      <c r="I234" s="36">
        <f t="shared" si="31"/>
        <v>4.1768213870917482E-2</v>
      </c>
      <c r="J234" s="36">
        <f t="shared" si="31"/>
        <v>-2.3297047761715825E-3</v>
      </c>
      <c r="K234" s="36">
        <f t="shared" si="31"/>
        <v>-2.3788779980139431E-2</v>
      </c>
      <c r="L234" s="36">
        <f t="shared" si="31"/>
        <v>9.6945452878768133E-3</v>
      </c>
      <c r="M234" s="9"/>
      <c r="N234" s="9">
        <f t="shared" si="25"/>
        <v>-5.0842946528323558E-2</v>
      </c>
      <c r="O234" s="9">
        <f t="shared" si="26"/>
        <v>1.2385875495534188E-2</v>
      </c>
      <c r="P234" s="9">
        <f t="shared" si="27"/>
        <v>-3.1712043151554875E-2</v>
      </c>
      <c r="Q234" s="9">
        <f t="shared" si="28"/>
        <v>-5.3171118355522726E-2</v>
      </c>
      <c r="R234" s="9">
        <f t="shared" si="29"/>
        <v>-1.9687793087506483E-2</v>
      </c>
      <c r="S234" s="9"/>
      <c r="T234" s="36">
        <v>6.6929383701324809E-3</v>
      </c>
      <c r="U234" s="36">
        <v>1.5833333333333333E-3</v>
      </c>
      <c r="V234" s="37">
        <f t="shared" si="30"/>
        <v>5.1096050367991476E-3</v>
      </c>
      <c r="W234" s="8"/>
      <c r="Y234" s="4"/>
    </row>
    <row r="235" spans="1:25" x14ac:dyDescent="0.2">
      <c r="A235" s="4">
        <v>43312</v>
      </c>
      <c r="B235" s="5">
        <v>47.655000000000001</v>
      </c>
      <c r="C235" s="5">
        <v>1777.87</v>
      </c>
      <c r="D235" s="5">
        <v>106.08</v>
      </c>
      <c r="E235" s="6">
        <v>237.43</v>
      </c>
      <c r="F235" s="6">
        <v>37.851599999999998</v>
      </c>
      <c r="H235" s="36">
        <f t="shared" si="31"/>
        <v>4.1233018719625363E-2</v>
      </c>
      <c r="I235" s="36">
        <f t="shared" si="31"/>
        <v>4.4981903986257843E-2</v>
      </c>
      <c r="J235" s="36">
        <f t="shared" si="31"/>
        <v>7.3020850093314577E-2</v>
      </c>
      <c r="K235" s="36">
        <f t="shared" si="31"/>
        <v>7.3657738364654571E-2</v>
      </c>
      <c r="L235" s="36">
        <f t="shared" si="31"/>
        <v>9.5860902602258949E-2</v>
      </c>
      <c r="M235" s="9"/>
      <c r="N235" s="9">
        <f t="shared" si="25"/>
        <v>-2.6698012724373214E-2</v>
      </c>
      <c r="O235" s="9">
        <f t="shared" si="26"/>
        <v>-2.2949127457740734E-2</v>
      </c>
      <c r="P235" s="9">
        <f t="shared" si="27"/>
        <v>5.0898186493159997E-3</v>
      </c>
      <c r="Q235" s="9">
        <f t="shared" si="28"/>
        <v>5.726706920655994E-3</v>
      </c>
      <c r="R235" s="9">
        <f t="shared" si="29"/>
        <v>2.7929871158260372E-2</v>
      </c>
      <c r="S235" s="9"/>
      <c r="T235" s="36">
        <v>3.3891136392925209E-2</v>
      </c>
      <c r="U235" s="36">
        <v>1.6333333333333332E-3</v>
      </c>
      <c r="V235" s="37">
        <f t="shared" si="30"/>
        <v>3.2257803059591875E-2</v>
      </c>
      <c r="W235" s="8"/>
      <c r="Y235" s="4"/>
    </row>
    <row r="236" spans="1:25" x14ac:dyDescent="0.2">
      <c r="A236" s="4">
        <v>43343</v>
      </c>
      <c r="B236" s="5">
        <v>56.884999999999998</v>
      </c>
      <c r="C236" s="5">
        <v>2014.73</v>
      </c>
      <c r="D236" s="5">
        <v>112.33</v>
      </c>
      <c r="E236" s="6">
        <v>237.81</v>
      </c>
      <c r="F236" s="6">
        <v>39.358800000000002</v>
      </c>
      <c r="H236" s="36">
        <f t="shared" si="31"/>
        <v>0.17704412960209065</v>
      </c>
      <c r="I236" s="36">
        <f t="shared" si="31"/>
        <v>0.12506917282518784</v>
      </c>
      <c r="J236" s="36">
        <f t="shared" si="31"/>
        <v>5.7247441215925524E-2</v>
      </c>
      <c r="K236" s="36">
        <f t="shared" si="31"/>
        <v>1.5991923280230813E-3</v>
      </c>
      <c r="L236" s="36">
        <f t="shared" si="31"/>
        <v>3.9046332797579172E-2</v>
      </c>
      <c r="M236" s="9"/>
      <c r="N236" s="9">
        <f t="shared" si="25"/>
        <v>0.12127063769891452</v>
      </c>
      <c r="O236" s="9">
        <f t="shared" si="26"/>
        <v>6.9295680922011715E-2</v>
      </c>
      <c r="P236" s="9">
        <f t="shared" si="27"/>
        <v>1.4739493127493911E-3</v>
      </c>
      <c r="Q236" s="9">
        <f t="shared" si="28"/>
        <v>-5.4174299575153052E-2</v>
      </c>
      <c r="R236" s="9">
        <f t="shared" si="29"/>
        <v>-1.672715910559696E-2</v>
      </c>
      <c r="S236" s="9"/>
      <c r="T236" s="36">
        <v>2.5387433904792589E-2</v>
      </c>
      <c r="U236" s="36">
        <v>1.6916666666666666E-3</v>
      </c>
      <c r="V236" s="37">
        <f t="shared" si="30"/>
        <v>2.3695767238125921E-2</v>
      </c>
      <c r="W236" s="8"/>
      <c r="Y236" s="4"/>
    </row>
    <row r="237" spans="1:25" x14ac:dyDescent="0.2">
      <c r="A237" s="4">
        <v>43371</v>
      </c>
      <c r="B237" s="5">
        <v>56.442999999999998</v>
      </c>
      <c r="C237" s="5">
        <v>2002.84</v>
      </c>
      <c r="D237" s="5">
        <v>114.37</v>
      </c>
      <c r="E237" s="6">
        <v>224.24</v>
      </c>
      <c r="F237" s="6">
        <v>41.7761</v>
      </c>
      <c r="H237" s="36">
        <f t="shared" si="31"/>
        <v>-7.8004066280421714E-3</v>
      </c>
      <c r="I237" s="36">
        <f t="shared" si="31"/>
        <v>-5.9190180699291587E-3</v>
      </c>
      <c r="J237" s="36">
        <f t="shared" si="31"/>
        <v>1.7997839139647427E-2</v>
      </c>
      <c r="K237" s="36">
        <f t="shared" si="31"/>
        <v>-5.8755128660641323E-2</v>
      </c>
      <c r="L237" s="36">
        <f t="shared" si="31"/>
        <v>5.9604821758377544E-2</v>
      </c>
      <c r="M237" s="9"/>
      <c r="N237" s="9">
        <f t="shared" si="25"/>
        <v>-3.5087663724257555E-2</v>
      </c>
      <c r="O237" s="9">
        <f t="shared" si="26"/>
        <v>-3.3206275166144543E-2</v>
      </c>
      <c r="P237" s="9">
        <f t="shared" si="27"/>
        <v>-9.2894179565679545E-3</v>
      </c>
      <c r="Q237" s="9">
        <f t="shared" si="28"/>
        <v>-8.6042385756856701E-2</v>
      </c>
      <c r="R237" s="9">
        <f t="shared" si="29"/>
        <v>3.2317564662162158E-2</v>
      </c>
      <c r="S237" s="9"/>
      <c r="T237" s="36">
        <v>5.4091287777348991E-3</v>
      </c>
      <c r="U237" s="36">
        <v>1.7749999999999999E-3</v>
      </c>
      <c r="V237" s="37">
        <f t="shared" si="30"/>
        <v>3.6341287777348994E-3</v>
      </c>
      <c r="W237" s="8"/>
      <c r="Y237" s="4"/>
    </row>
    <row r="238" spans="1:25" x14ac:dyDescent="0.2">
      <c r="A238" s="4">
        <v>43404</v>
      </c>
      <c r="B238" s="5">
        <v>54.697000000000003</v>
      </c>
      <c r="C238" s="5">
        <v>1599.19</v>
      </c>
      <c r="D238" s="5">
        <v>106.81</v>
      </c>
      <c r="E238" s="6">
        <v>225.37</v>
      </c>
      <c r="F238" s="6">
        <v>40.8187</v>
      </c>
      <c r="H238" s="36">
        <f t="shared" si="31"/>
        <v>-3.142241604666951E-2</v>
      </c>
      <c r="I238" s="36">
        <f t="shared" si="31"/>
        <v>-0.22506892225542019</v>
      </c>
      <c r="J238" s="36">
        <f t="shared" si="31"/>
        <v>-6.8387251691521253E-2</v>
      </c>
      <c r="K238" s="36">
        <f t="shared" si="31"/>
        <v>5.0265891740413791E-3</v>
      </c>
      <c r="L238" s="36">
        <f t="shared" si="31"/>
        <v>-2.3184095931979745E-2</v>
      </c>
      <c r="M238" s="9"/>
      <c r="N238" s="9">
        <f t="shared" si="25"/>
        <v>4.4586330543717315E-2</v>
      </c>
      <c r="O238" s="9">
        <f t="shared" si="26"/>
        <v>-0.14906017566503338</v>
      </c>
      <c r="P238" s="9">
        <f t="shared" si="27"/>
        <v>7.6214948988655717E-3</v>
      </c>
      <c r="Q238" s="9">
        <f t="shared" si="28"/>
        <v>8.1035335764428201E-2</v>
      </c>
      <c r="R238" s="9">
        <f t="shared" si="29"/>
        <v>5.282465065840708E-2</v>
      </c>
      <c r="S238" s="9"/>
      <c r="T238" s="36">
        <v>-6.723783460324019E-2</v>
      </c>
      <c r="U238" s="36">
        <v>1.8749999999999999E-3</v>
      </c>
      <c r="V238" s="37">
        <f t="shared" si="30"/>
        <v>-6.9112834603240192E-2</v>
      </c>
      <c r="W238" s="8"/>
      <c r="Y238" s="4"/>
    </row>
    <row r="239" spans="1:25" x14ac:dyDescent="0.2">
      <c r="A239" s="4">
        <v>43434</v>
      </c>
      <c r="B239" s="5">
        <v>44.65</v>
      </c>
      <c r="C239" s="5">
        <v>1693.19</v>
      </c>
      <c r="D239" s="5">
        <v>110.89</v>
      </c>
      <c r="E239" s="6">
        <v>190.69</v>
      </c>
      <c r="F239" s="6">
        <v>43.823700000000002</v>
      </c>
      <c r="H239" s="36">
        <f t="shared" si="31"/>
        <v>-0.20295455599446005</v>
      </c>
      <c r="I239" s="36">
        <f t="shared" si="31"/>
        <v>5.7117072612403612E-2</v>
      </c>
      <c r="J239" s="36">
        <f t="shared" si="31"/>
        <v>3.7487163863520308E-2</v>
      </c>
      <c r="K239" s="36">
        <f t="shared" si="31"/>
        <v>-0.16709442318403889</v>
      </c>
      <c r="L239" s="36">
        <f t="shared" si="31"/>
        <v>7.1034457192406961E-2</v>
      </c>
      <c r="M239" s="9"/>
      <c r="N239" s="9">
        <f t="shared" si="25"/>
        <v>-0.24512026306784701</v>
      </c>
      <c r="O239" s="9">
        <f t="shared" si="26"/>
        <v>1.4951365539016666E-2</v>
      </c>
      <c r="P239" s="9">
        <f t="shared" si="27"/>
        <v>-4.6785432098666382E-3</v>
      </c>
      <c r="Q239" s="9">
        <f t="shared" si="28"/>
        <v>-0.20926013025742585</v>
      </c>
      <c r="R239" s="9">
        <f t="shared" si="29"/>
        <v>2.8868750119020015E-2</v>
      </c>
      <c r="S239" s="9"/>
      <c r="T239" s="36">
        <v>1.6054052269697847E-2</v>
      </c>
      <c r="U239" s="36">
        <v>1.9416666666666668E-3</v>
      </c>
      <c r="V239" s="37">
        <f t="shared" si="30"/>
        <v>1.411238560303118E-2</v>
      </c>
      <c r="W239" s="8"/>
      <c r="Y239" s="4"/>
    </row>
    <row r="240" spans="1:25" x14ac:dyDescent="0.2">
      <c r="A240" s="4">
        <v>43465</v>
      </c>
      <c r="B240" s="5">
        <v>39.484999999999999</v>
      </c>
      <c r="C240" s="5">
        <v>1504.41</v>
      </c>
      <c r="D240" s="5">
        <v>101.57</v>
      </c>
      <c r="E240" s="6">
        <v>167.05</v>
      </c>
      <c r="F240" s="6">
        <v>41.378</v>
      </c>
      <c r="H240" s="36">
        <f t="shared" si="31"/>
        <v>-0.12293345437296374</v>
      </c>
      <c r="I240" s="36">
        <f t="shared" si="31"/>
        <v>-0.11821352891008441</v>
      </c>
      <c r="J240" s="36">
        <f t="shared" si="31"/>
        <v>-8.7790503013714827E-2</v>
      </c>
      <c r="K240" s="36">
        <f t="shared" si="31"/>
        <v>-0.13235590404376985</v>
      </c>
      <c r="L240" s="36">
        <f t="shared" si="31"/>
        <v>-5.7425428311665465E-2</v>
      </c>
      <c r="M240" s="9"/>
      <c r="N240" s="9">
        <f t="shared" si="25"/>
        <v>-1.5427685973973648E-2</v>
      </c>
      <c r="O240" s="9">
        <f t="shared" si="26"/>
        <v>-1.0707760511094316E-2</v>
      </c>
      <c r="P240" s="9">
        <f t="shared" si="27"/>
        <v>1.9715265385275266E-2</v>
      </c>
      <c r="Q240" s="9">
        <f t="shared" si="28"/>
        <v>-2.4850135644779753E-2</v>
      </c>
      <c r="R240" s="9">
        <f t="shared" si="29"/>
        <v>5.0080340087324621E-2</v>
      </c>
      <c r="S240" s="9"/>
      <c r="T240" s="36">
        <v>-8.9319841751087148E-2</v>
      </c>
      <c r="U240" s="36">
        <v>1.9750000000000002E-3</v>
      </c>
      <c r="V240" s="37">
        <f t="shared" si="30"/>
        <v>-9.1294841751087152E-2</v>
      </c>
      <c r="W240" s="8"/>
      <c r="Y240" s="4"/>
    </row>
    <row r="241" spans="1:32" x14ac:dyDescent="0.2">
      <c r="A241" s="4">
        <v>43496</v>
      </c>
      <c r="B241" s="5">
        <v>41.575000000000003</v>
      </c>
      <c r="C241" s="5">
        <v>1719.76</v>
      </c>
      <c r="D241" s="5">
        <v>104.43</v>
      </c>
      <c r="E241" s="6">
        <v>198.01</v>
      </c>
      <c r="F241" s="6">
        <v>40.240400000000001</v>
      </c>
      <c r="H241" s="36">
        <f t="shared" si="31"/>
        <v>5.1578172129447208E-2</v>
      </c>
      <c r="I241" s="36">
        <f t="shared" si="31"/>
        <v>0.13378395144548491</v>
      </c>
      <c r="J241" s="36">
        <f t="shared" si="31"/>
        <v>2.7768774540047638E-2</v>
      </c>
      <c r="K241" s="36">
        <f t="shared" si="31"/>
        <v>0.17002436566693743</v>
      </c>
      <c r="L241" s="36">
        <f t="shared" si="31"/>
        <v>-2.787787252161987E-2</v>
      </c>
      <c r="M241" s="9"/>
      <c r="N241" s="9">
        <f t="shared" si="25"/>
        <v>-6.3914538715599864E-2</v>
      </c>
      <c r="O241" s="9">
        <f t="shared" si="26"/>
        <v>1.8291240600437839E-2</v>
      </c>
      <c r="P241" s="9">
        <f t="shared" si="27"/>
        <v>-8.7723936304999431E-2</v>
      </c>
      <c r="Q241" s="9">
        <f t="shared" si="28"/>
        <v>5.453165482189036E-2</v>
      </c>
      <c r="R241" s="9">
        <f t="shared" si="29"/>
        <v>-0.14337058336666694</v>
      </c>
      <c r="S241" s="9"/>
      <c r="T241" s="36">
        <v>6.7728462390452521E-2</v>
      </c>
      <c r="U241" s="36">
        <v>1.9750000000000002E-3</v>
      </c>
      <c r="V241" s="37">
        <f t="shared" si="30"/>
        <v>6.5753462390452516E-2</v>
      </c>
      <c r="W241" s="8"/>
      <c r="Y241" s="4"/>
    </row>
    <row r="242" spans="1:32" x14ac:dyDescent="0.2">
      <c r="A242" s="4">
        <v>43524</v>
      </c>
      <c r="B242" s="5">
        <v>43.302999999999997</v>
      </c>
      <c r="C242" s="5">
        <v>1640.21</v>
      </c>
      <c r="D242" s="5">
        <v>112.03</v>
      </c>
      <c r="E242" s="6">
        <v>196.7</v>
      </c>
      <c r="F242" s="6">
        <v>41.093600000000002</v>
      </c>
      <c r="H242" s="36">
        <f t="shared" si="31"/>
        <v>4.0722891594087908E-2</v>
      </c>
      <c r="I242" s="36">
        <f t="shared" si="31"/>
        <v>-4.7360463786693632E-2</v>
      </c>
      <c r="J242" s="36">
        <f t="shared" si="31"/>
        <v>7.0249702079174581E-2</v>
      </c>
      <c r="K242" s="36">
        <f t="shared" si="31"/>
        <v>-6.6378090746898035E-3</v>
      </c>
      <c r="L242" s="36">
        <f t="shared" si="31"/>
        <v>2.0980925515430706E-2</v>
      </c>
      <c r="M242" s="9"/>
      <c r="N242" s="9">
        <f t="shared" si="25"/>
        <v>-1.9413005589112103E-2</v>
      </c>
      <c r="O242" s="9">
        <f t="shared" si="26"/>
        <v>-0.10749636096989365</v>
      </c>
      <c r="P242" s="9">
        <f t="shared" si="27"/>
        <v>1.0113804895974569E-2</v>
      </c>
      <c r="Q242" s="9">
        <f t="shared" si="28"/>
        <v>-6.6773706257889809E-2</v>
      </c>
      <c r="R242" s="9">
        <f t="shared" si="29"/>
        <v>-3.9154971667769309E-2</v>
      </c>
      <c r="S242" s="9"/>
      <c r="T242" s="36">
        <v>2.875968961491384E-2</v>
      </c>
      <c r="U242" s="36">
        <v>1.9916666666666668E-3</v>
      </c>
      <c r="V242" s="37">
        <f t="shared" si="30"/>
        <v>2.6768022948247174E-2</v>
      </c>
      <c r="W242" s="8"/>
      <c r="Y242" s="4"/>
    </row>
    <row r="243" spans="1:32" x14ac:dyDescent="0.2">
      <c r="A243" s="4">
        <v>43553</v>
      </c>
      <c r="B243" s="5">
        <v>47.493000000000002</v>
      </c>
      <c r="C243" s="5">
        <v>1781.2</v>
      </c>
      <c r="D243" s="5">
        <v>117.94</v>
      </c>
      <c r="E243" s="6">
        <v>191.99</v>
      </c>
      <c r="F243" s="6">
        <v>40.259399999999999</v>
      </c>
      <c r="H243" s="36">
        <f t="shared" si="31"/>
        <v>9.2360415086670908E-2</v>
      </c>
      <c r="I243" s="36">
        <f t="shared" si="31"/>
        <v>8.2463012046360723E-2</v>
      </c>
      <c r="J243" s="36">
        <f t="shared" si="31"/>
        <v>5.1409328001726165E-2</v>
      </c>
      <c r="K243" s="36">
        <f t="shared" si="31"/>
        <v>-2.4236438056948972E-2</v>
      </c>
      <c r="L243" s="36">
        <f t="shared" si="31"/>
        <v>-2.050887464442697E-2</v>
      </c>
      <c r="M243" s="9"/>
      <c r="N243" s="9">
        <f t="shared" si="25"/>
        <v>5.0493299974824317E-2</v>
      </c>
      <c r="O243" s="9">
        <f t="shared" si="26"/>
        <v>4.0595896934514132E-2</v>
      </c>
      <c r="P243" s="9">
        <f t="shared" si="27"/>
        <v>9.5422128898795741E-3</v>
      </c>
      <c r="Q243" s="9">
        <f t="shared" si="28"/>
        <v>-6.610355316879557E-2</v>
      </c>
      <c r="R243" s="9">
        <f t="shared" si="29"/>
        <v>-6.2375989756273557E-2</v>
      </c>
      <c r="S243" s="9"/>
      <c r="T243" s="36">
        <v>1.5902100038083938E-2</v>
      </c>
      <c r="U243" s="36">
        <v>2E-3</v>
      </c>
      <c r="V243" s="37">
        <f t="shared" si="30"/>
        <v>1.3902100038083938E-2</v>
      </c>
      <c r="W243" s="8"/>
      <c r="Y243" s="4"/>
    </row>
    <row r="244" spans="1:32" x14ac:dyDescent="0.2">
      <c r="A244" s="4">
        <v>43585</v>
      </c>
      <c r="B244" s="5">
        <v>50.143000000000001</v>
      </c>
      <c r="C244" s="5">
        <v>1926.8</v>
      </c>
      <c r="D244" s="5">
        <v>130.6</v>
      </c>
      <c r="E244" s="6">
        <v>205.92</v>
      </c>
      <c r="F244" s="6">
        <v>38.496200000000002</v>
      </c>
      <c r="H244" s="36">
        <f t="shared" si="31"/>
        <v>5.4296591649592961E-2</v>
      </c>
      <c r="I244" s="36">
        <f t="shared" si="31"/>
        <v>7.8573301308518279E-2</v>
      </c>
      <c r="J244" s="36">
        <f t="shared" si="31"/>
        <v>0.10196319626997258</v>
      </c>
      <c r="K244" s="36">
        <f t="shared" si="31"/>
        <v>7.004445650975219E-2</v>
      </c>
      <c r="L244" s="36">
        <f t="shared" si="31"/>
        <v>-4.4783981847191831E-2</v>
      </c>
      <c r="M244" s="9"/>
      <c r="N244" s="9">
        <f t="shared" si="25"/>
        <v>-2.2656703722657844E-2</v>
      </c>
      <c r="O244" s="9">
        <f t="shared" si="26"/>
        <v>1.620005936267474E-3</v>
      </c>
      <c r="P244" s="9">
        <f t="shared" si="27"/>
        <v>2.5009900897721773E-2</v>
      </c>
      <c r="Q244" s="9">
        <f t="shared" si="28"/>
        <v>-6.9088388624986147E-3</v>
      </c>
      <c r="R244" s="9">
        <f t="shared" si="29"/>
        <v>-0.12173727721944264</v>
      </c>
      <c r="S244" s="9"/>
      <c r="T244" s="36">
        <v>4.0595131515460493E-2</v>
      </c>
      <c r="U244" s="36">
        <v>1.983333333333333E-3</v>
      </c>
      <c r="V244" s="37">
        <f t="shared" si="30"/>
        <v>3.8611798182127163E-2</v>
      </c>
      <c r="W244" s="8"/>
      <c r="Y244" s="4"/>
    </row>
    <row r="245" spans="1:32" x14ac:dyDescent="0.2">
      <c r="A245" s="4">
        <v>43616</v>
      </c>
      <c r="B245" s="5">
        <v>43.755000000000003</v>
      </c>
      <c r="C245" s="5">
        <v>1775.07</v>
      </c>
      <c r="D245" s="5">
        <v>123.68</v>
      </c>
      <c r="E245" s="6">
        <v>182.49</v>
      </c>
      <c r="F245" s="6">
        <v>39.358800000000002</v>
      </c>
      <c r="H245" s="36">
        <f t="shared" si="31"/>
        <v>-0.13627303142154856</v>
      </c>
      <c r="I245" s="36">
        <f t="shared" si="31"/>
        <v>-8.2020737004434296E-2</v>
      </c>
      <c r="J245" s="36">
        <f t="shared" si="31"/>
        <v>-5.4441632003218735E-2</v>
      </c>
      <c r="K245" s="36">
        <f t="shared" si="31"/>
        <v>-0.12079236684709278</v>
      </c>
      <c r="L245" s="36">
        <f t="shared" si="31"/>
        <v>2.2160048790668522E-2</v>
      </c>
      <c r="M245" s="9"/>
      <c r="N245" s="9">
        <f t="shared" si="25"/>
        <v>-5.9353084673242518E-2</v>
      </c>
      <c r="O245" s="9">
        <f t="shared" si="26"/>
        <v>-5.1007902561282514E-3</v>
      </c>
      <c r="P245" s="9">
        <f t="shared" si="27"/>
        <v>2.2478314745087311E-2</v>
      </c>
      <c r="Q245" s="9">
        <f t="shared" si="28"/>
        <v>-4.3872420098786724E-2</v>
      </c>
      <c r="R245" s="9">
        <f t="shared" si="29"/>
        <v>9.9079995538974563E-2</v>
      </c>
      <c r="S245" s="9"/>
      <c r="T245" s="36">
        <v>-6.779622062162545E-2</v>
      </c>
      <c r="U245" s="36">
        <v>1.9583333333333332E-3</v>
      </c>
      <c r="V245" s="37">
        <f t="shared" si="30"/>
        <v>-6.975455395495879E-2</v>
      </c>
      <c r="W245" s="8"/>
      <c r="Y245" s="4"/>
    </row>
    <row r="246" spans="1:32" x14ac:dyDescent="0.2">
      <c r="A246" s="4">
        <v>43644</v>
      </c>
      <c r="B246" s="5">
        <v>49.484999999999999</v>
      </c>
      <c r="C246" s="5">
        <v>1890.34</v>
      </c>
      <c r="D246" s="5">
        <v>133.96</v>
      </c>
      <c r="E246" s="6">
        <v>204.6</v>
      </c>
      <c r="F246" s="6">
        <v>41.065199999999997</v>
      </c>
      <c r="H246" s="36">
        <f t="shared" si="31"/>
        <v>0.12306370136085999</v>
      </c>
      <c r="I246" s="36">
        <f t="shared" si="31"/>
        <v>6.2916848302933037E-2</v>
      </c>
      <c r="J246" s="36">
        <f t="shared" si="31"/>
        <v>7.9843663086892003E-2</v>
      </c>
      <c r="K246" s="36">
        <f t="shared" si="31"/>
        <v>0.11436147651680234</v>
      </c>
      <c r="L246" s="36">
        <f t="shared" si="31"/>
        <v>4.2441463593412929E-2</v>
      </c>
      <c r="M246" s="9"/>
      <c r="N246" s="9">
        <f t="shared" si="25"/>
        <v>1.2084266428546667E-2</v>
      </c>
      <c r="O246" s="9">
        <f t="shared" si="26"/>
        <v>-4.8062586629380288E-2</v>
      </c>
      <c r="P246" s="9">
        <f t="shared" si="27"/>
        <v>-3.1135771845421323E-2</v>
      </c>
      <c r="Q246" s="9">
        <f t="shared" si="28"/>
        <v>3.382041584489015E-3</v>
      </c>
      <c r="R246" s="9">
        <f t="shared" si="29"/>
        <v>-6.8537971338900397E-2</v>
      </c>
      <c r="S246" s="9"/>
      <c r="T246" s="36">
        <v>6.4383288271086941E-2</v>
      </c>
      <c r="U246" s="36">
        <v>1.8083333333333335E-3</v>
      </c>
      <c r="V246" s="37">
        <f t="shared" si="30"/>
        <v>6.2574954937753613E-2</v>
      </c>
      <c r="W246" s="8"/>
      <c r="Y246" s="4"/>
    </row>
    <row r="247" spans="1:32" x14ac:dyDescent="0.2">
      <c r="A247" s="4">
        <v>43677</v>
      </c>
      <c r="B247" s="5">
        <v>53.197000000000003</v>
      </c>
      <c r="C247" s="5">
        <v>1866.74</v>
      </c>
      <c r="D247" s="5">
        <v>136.27000000000001</v>
      </c>
      <c r="E247" s="6">
        <v>220.13</v>
      </c>
      <c r="F247" s="6">
        <v>36.818300000000001</v>
      </c>
      <c r="H247" s="36">
        <f t="shared" si="31"/>
        <v>7.2332410431469776E-2</v>
      </c>
      <c r="I247" s="36">
        <f t="shared" si="31"/>
        <v>-1.2563113056811381E-2</v>
      </c>
      <c r="J247" s="36">
        <f t="shared" si="31"/>
        <v>1.7096963835725575E-2</v>
      </c>
      <c r="K247" s="36">
        <f t="shared" si="31"/>
        <v>7.3161427407713822E-2</v>
      </c>
      <c r="L247" s="36">
        <f t="shared" si="31"/>
        <v>-0.10916604332826493</v>
      </c>
      <c r="M247" s="9"/>
      <c r="N247" s="9">
        <f t="shared" si="25"/>
        <v>3.4837295478426525E-2</v>
      </c>
      <c r="O247" s="9">
        <f t="shared" si="26"/>
        <v>-5.0058228009854634E-2</v>
      </c>
      <c r="P247" s="9">
        <f t="shared" si="27"/>
        <v>-2.0398151117317676E-2</v>
      </c>
      <c r="Q247" s="9">
        <f t="shared" si="28"/>
        <v>3.5666312454670571E-2</v>
      </c>
      <c r="R247" s="9">
        <f t="shared" si="29"/>
        <v>-0.14666115828130818</v>
      </c>
      <c r="S247" s="9"/>
      <c r="T247" s="36">
        <v>1.2573087064658173E-2</v>
      </c>
      <c r="U247" s="36">
        <v>1.75E-3</v>
      </c>
      <c r="V247" s="37">
        <f t="shared" si="30"/>
        <v>1.0823087064658173E-2</v>
      </c>
      <c r="W247" s="8"/>
      <c r="Y247" s="4"/>
    </row>
    <row r="248" spans="1:32" x14ac:dyDescent="0.2">
      <c r="A248" s="4">
        <v>43707</v>
      </c>
      <c r="B248" s="5">
        <v>52.185000000000002</v>
      </c>
      <c r="C248" s="5">
        <v>1776.3</v>
      </c>
      <c r="D248" s="5">
        <v>137.86000000000001</v>
      </c>
      <c r="E248" s="6">
        <v>203.91</v>
      </c>
      <c r="F248" s="6">
        <v>33.699599999999997</v>
      </c>
      <c r="H248" s="36">
        <f t="shared" si="31"/>
        <v>-1.9206906508109078E-2</v>
      </c>
      <c r="I248" s="36">
        <f t="shared" si="31"/>
        <v>-4.9661044791913043E-2</v>
      </c>
      <c r="J248" s="36">
        <f t="shared" si="31"/>
        <v>1.1600465695776324E-2</v>
      </c>
      <c r="K248" s="36">
        <f t="shared" si="31"/>
        <v>-7.6539560898583381E-2</v>
      </c>
      <c r="L248" s="36">
        <f t="shared" si="31"/>
        <v>-8.8509036327888285E-2</v>
      </c>
      <c r="M248" s="9"/>
      <c r="N248" s="9">
        <f t="shared" si="25"/>
        <v>-1.9173841461676472E-2</v>
      </c>
      <c r="O248" s="9">
        <f t="shared" si="26"/>
        <v>-4.9627979745480444E-2</v>
      </c>
      <c r="P248" s="9">
        <f t="shared" si="27"/>
        <v>1.1633530742208931E-2</v>
      </c>
      <c r="Q248" s="9">
        <f t="shared" si="28"/>
        <v>-7.6506495852150774E-2</v>
      </c>
      <c r="R248" s="9">
        <f t="shared" si="29"/>
        <v>-8.8475971281455679E-2</v>
      </c>
      <c r="S248" s="9"/>
      <c r="T248" s="36">
        <v>-1.3981407192055354E-2</v>
      </c>
      <c r="U248" s="36">
        <v>1.6249999999999999E-3</v>
      </c>
      <c r="V248" s="37">
        <f t="shared" si="30"/>
        <v>-1.5606407192055353E-2</v>
      </c>
      <c r="W248" s="8"/>
      <c r="Y248" s="4"/>
    </row>
    <row r="249" spans="1:32" x14ac:dyDescent="0.2">
      <c r="A249" s="4">
        <v>43738</v>
      </c>
      <c r="B249" s="5">
        <v>55.994999999999997</v>
      </c>
      <c r="C249" s="5">
        <v>1736.11</v>
      </c>
      <c r="D249" s="5">
        <v>139.03</v>
      </c>
      <c r="E249" s="6">
        <v>207.23</v>
      </c>
      <c r="F249" s="6">
        <v>34.059800000000003</v>
      </c>
      <c r="H249" s="36">
        <f t="shared" si="31"/>
        <v>7.0467303762641639E-2</v>
      </c>
      <c r="I249" s="36">
        <f t="shared" si="31"/>
        <v>-2.2885570937662084E-2</v>
      </c>
      <c r="J249" s="36">
        <f t="shared" si="31"/>
        <v>8.451059723946143E-3</v>
      </c>
      <c r="K249" s="36">
        <f t="shared" si="31"/>
        <v>1.6150567522739596E-2</v>
      </c>
      <c r="L249" s="36">
        <f t="shared" si="31"/>
        <v>1.0631835375025354E-2</v>
      </c>
      <c r="M249" s="9"/>
      <c r="N249" s="9">
        <f t="shared" si="25"/>
        <v>2.2094961547972341E-2</v>
      </c>
      <c r="O249" s="9">
        <f t="shared" si="26"/>
        <v>-7.1257913152331376E-2</v>
      </c>
      <c r="P249" s="9">
        <f t="shared" si="27"/>
        <v>-3.9921282490723159E-2</v>
      </c>
      <c r="Q249" s="9">
        <f t="shared" si="28"/>
        <v>-3.2221774691929703E-2</v>
      </c>
      <c r="R249" s="9">
        <f t="shared" si="29"/>
        <v>-3.7740506839643945E-2</v>
      </c>
      <c r="S249" s="9"/>
      <c r="T249" s="36">
        <v>2.0058453633037682E-2</v>
      </c>
      <c r="U249" s="36">
        <v>1.575E-3</v>
      </c>
      <c r="V249" s="37">
        <f t="shared" si="30"/>
        <v>1.8483453633037682E-2</v>
      </c>
      <c r="W249" s="8"/>
      <c r="Y249" s="4"/>
    </row>
    <row r="250" spans="1:32" x14ac:dyDescent="0.2">
      <c r="A250" s="4">
        <v>43769</v>
      </c>
      <c r="B250" s="5">
        <v>62.207999999999998</v>
      </c>
      <c r="C250" s="5">
        <v>1777.37</v>
      </c>
      <c r="D250" s="5">
        <v>143.37</v>
      </c>
      <c r="E250" s="6">
        <v>213.38</v>
      </c>
      <c r="F250" s="6">
        <v>36.372799999999998</v>
      </c>
      <c r="H250" s="36">
        <f t="shared" si="31"/>
        <v>0.10522120780331705</v>
      </c>
      <c r="I250" s="36">
        <f t="shared" si="31"/>
        <v>2.3487765307052159E-2</v>
      </c>
      <c r="J250" s="36">
        <f t="shared" si="31"/>
        <v>3.073896407672471E-2</v>
      </c>
      <c r="K250" s="36">
        <f t="shared" si="31"/>
        <v>2.9245326213918885E-2</v>
      </c>
      <c r="L250" s="36">
        <f t="shared" si="31"/>
        <v>6.5703439336247366E-2</v>
      </c>
      <c r="M250" s="9"/>
      <c r="N250" s="9">
        <f t="shared" si="25"/>
        <v>5.7466290044665413E-2</v>
      </c>
      <c r="O250" s="9">
        <f t="shared" si="26"/>
        <v>-2.4267152451599473E-2</v>
      </c>
      <c r="P250" s="9">
        <f t="shared" si="27"/>
        <v>-1.7015953681926922E-2</v>
      </c>
      <c r="Q250" s="9">
        <f t="shared" si="28"/>
        <v>-1.8509591544732747E-2</v>
      </c>
      <c r="R250" s="9">
        <f t="shared" si="29"/>
        <v>1.7948521577595734E-2</v>
      </c>
      <c r="S250" s="9"/>
      <c r="T250" s="36">
        <v>1.9423627960316509E-2</v>
      </c>
      <c r="U250" s="36">
        <v>1.3750000000000001E-3</v>
      </c>
      <c r="V250" s="37">
        <f t="shared" si="30"/>
        <v>1.8048627960316508E-2</v>
      </c>
      <c r="W250" s="8"/>
      <c r="Y250" s="4"/>
    </row>
    <row r="251" spans="1:32" x14ac:dyDescent="0.2">
      <c r="A251" s="4">
        <v>43798</v>
      </c>
      <c r="B251" s="5">
        <v>66.798000000000002</v>
      </c>
      <c r="C251" s="5">
        <v>1800.97</v>
      </c>
      <c r="D251" s="5">
        <v>151.38</v>
      </c>
      <c r="E251" s="6">
        <v>221.35</v>
      </c>
      <c r="F251" s="6">
        <v>36.515000000000001</v>
      </c>
      <c r="H251" s="36">
        <f t="shared" si="31"/>
        <v>7.1189531136651441E-2</v>
      </c>
      <c r="I251" s="36">
        <f t="shared" si="31"/>
        <v>1.31906650494411E-2</v>
      </c>
      <c r="J251" s="36">
        <f t="shared" si="31"/>
        <v>5.4364530622844763E-2</v>
      </c>
      <c r="K251" s="36">
        <f t="shared" si="31"/>
        <v>3.6670545414834867E-2</v>
      </c>
      <c r="L251" s="36">
        <f t="shared" si="31"/>
        <v>3.9018925091283481E-3</v>
      </c>
      <c r="M251" s="9"/>
      <c r="N251" s="9">
        <f t="shared" si="25"/>
        <v>2.4166272990494286E-3</v>
      </c>
      <c r="O251" s="9">
        <f t="shared" si="26"/>
        <v>-5.5582238788160911E-2</v>
      </c>
      <c r="P251" s="9">
        <f t="shared" si="27"/>
        <v>-1.4408373214757249E-2</v>
      </c>
      <c r="Q251" s="9">
        <f t="shared" si="28"/>
        <v>-3.2102358422767145E-2</v>
      </c>
      <c r="R251" s="9">
        <f t="shared" si="29"/>
        <v>-6.4871011328473671E-2</v>
      </c>
      <c r="S251" s="9"/>
      <c r="T251" s="36">
        <v>3.4134031161388224E-2</v>
      </c>
      <c r="U251" s="36">
        <v>1.2833333333333334E-3</v>
      </c>
      <c r="V251" s="37">
        <f t="shared" si="30"/>
        <v>3.2850697828054894E-2</v>
      </c>
      <c r="W251" s="8"/>
      <c r="Y251" s="4"/>
    </row>
    <row r="252" spans="1:32" x14ac:dyDescent="0.2">
      <c r="A252" s="4">
        <v>43830</v>
      </c>
      <c r="B252" s="5">
        <v>73.349999999999994</v>
      </c>
      <c r="C252" s="5">
        <v>1847.62</v>
      </c>
      <c r="D252" s="5">
        <v>157.69999999999999</v>
      </c>
      <c r="E252" s="6">
        <v>229.93</v>
      </c>
      <c r="F252" s="6">
        <v>37.140599999999999</v>
      </c>
      <c r="H252" s="36">
        <f t="shared" si="31"/>
        <v>9.3569364614365297E-2</v>
      </c>
      <c r="I252" s="36">
        <f t="shared" si="31"/>
        <v>2.5572915727055161E-2</v>
      </c>
      <c r="J252" s="36">
        <f t="shared" si="31"/>
        <v>4.0901262087971367E-2</v>
      </c>
      <c r="K252" s="36">
        <f t="shared" si="31"/>
        <v>3.8029755595759704E-2</v>
      </c>
      <c r="L252" s="36">
        <f t="shared" si="31"/>
        <v>1.6987575810847633E-2</v>
      </c>
      <c r="M252" s="9"/>
      <c r="N252" s="9">
        <f t="shared" si="25"/>
        <v>3.3332241764082726E-2</v>
      </c>
      <c r="O252" s="9">
        <f t="shared" si="26"/>
        <v>-3.466420712322741E-2</v>
      </c>
      <c r="P252" s="9">
        <f t="shared" si="27"/>
        <v>-1.9335860762311204E-2</v>
      </c>
      <c r="Q252" s="9">
        <f t="shared" si="28"/>
        <v>-2.2207367254522867E-2</v>
      </c>
      <c r="R252" s="9">
        <f t="shared" si="29"/>
        <v>-4.3249547039434941E-2</v>
      </c>
      <c r="S252" s="9"/>
      <c r="T252" s="36">
        <v>2.8122645195320206E-2</v>
      </c>
      <c r="U252" s="36">
        <v>1.2833333333333334E-3</v>
      </c>
      <c r="V252" s="37">
        <f t="shared" si="30"/>
        <v>2.6839311861986872E-2</v>
      </c>
      <c r="W252" s="8"/>
      <c r="Y252" s="4"/>
    </row>
    <row r="253" spans="1:32" x14ac:dyDescent="0.2">
      <c r="A253" s="4">
        <v>43861</v>
      </c>
      <c r="B253" s="5">
        <v>77.349999999999994</v>
      </c>
      <c r="C253" s="5">
        <v>2007.78</v>
      </c>
      <c r="D253" s="5">
        <v>170.23</v>
      </c>
      <c r="E253" s="6">
        <v>237.75</v>
      </c>
      <c r="F253" s="6">
        <v>35.301600000000001</v>
      </c>
      <c r="H253" s="36">
        <f t="shared" si="31"/>
        <v>5.3098072430084506E-2</v>
      </c>
      <c r="I253" s="36">
        <f t="shared" si="31"/>
        <v>8.3131309704577952E-2</v>
      </c>
      <c r="J253" s="36">
        <f t="shared" si="31"/>
        <v>7.6455969857486469E-2</v>
      </c>
      <c r="K253" s="36">
        <f t="shared" si="31"/>
        <v>3.3444786651589974E-2</v>
      </c>
      <c r="L253" s="36">
        <f t="shared" si="31"/>
        <v>-5.0782422191814808E-2</v>
      </c>
      <c r="M253" s="9"/>
      <c r="N253" s="9">
        <f t="shared" si="25"/>
        <v>2.9777532477075104E-2</v>
      </c>
      <c r="O253" s="9">
        <f t="shared" si="26"/>
        <v>5.981076975156855E-2</v>
      </c>
      <c r="P253" s="9">
        <f t="shared" si="27"/>
        <v>5.3135429904477068E-2</v>
      </c>
      <c r="Q253" s="9">
        <f t="shared" si="28"/>
        <v>1.0124246698580572E-2</v>
      </c>
      <c r="R253" s="9">
        <f t="shared" si="29"/>
        <v>-7.4102962144824217E-2</v>
      </c>
      <c r="S253" s="9"/>
      <c r="T253" s="36">
        <v>2.1072059882693006E-3</v>
      </c>
      <c r="U253" s="36">
        <v>1.2666666666666666E-3</v>
      </c>
      <c r="V253" s="37">
        <f t="shared" si="30"/>
        <v>8.4053932160263402E-4</v>
      </c>
      <c r="W253" s="8"/>
      <c r="Y253" s="4"/>
    </row>
    <row r="254" spans="1:32" x14ac:dyDescent="0.2">
      <c r="A254" s="4">
        <v>43889</v>
      </c>
      <c r="B254" s="5">
        <v>68.658000000000001</v>
      </c>
      <c r="C254" s="5">
        <v>1889.27</v>
      </c>
      <c r="D254" s="5">
        <v>162.01</v>
      </c>
      <c r="E254" s="6">
        <v>200.77</v>
      </c>
      <c r="F254" s="6">
        <v>31.680499999999999</v>
      </c>
      <c r="H254" s="36">
        <f>LN(B254/B253)</f>
        <v>-0.11920291845544233</v>
      </c>
      <c r="I254" s="36">
        <f t="shared" si="31"/>
        <v>-6.0839123000049143E-2</v>
      </c>
      <c r="J254" s="36">
        <f t="shared" si="31"/>
        <v>-4.9492402104152303E-2</v>
      </c>
      <c r="K254" s="36">
        <f t="shared" si="31"/>
        <v>-0.16905972716001255</v>
      </c>
      <c r="L254" s="36">
        <f t="shared" si="31"/>
        <v>-0.10822693904114548</v>
      </c>
      <c r="M254" s="9"/>
      <c r="N254" s="9">
        <f t="shared" si="25"/>
        <v>-3.0962233364545996E-2</v>
      </c>
      <c r="O254" s="9">
        <f t="shared" si="26"/>
        <v>2.7401562090847195E-2</v>
      </c>
      <c r="P254" s="9">
        <f t="shared" si="27"/>
        <v>3.8748282986744043E-2</v>
      </c>
      <c r="Q254" s="9">
        <f t="shared" si="28"/>
        <v>-8.0819042069116206E-2</v>
      </c>
      <c r="R254" s="9">
        <f t="shared" si="29"/>
        <v>-1.9986253950249153E-2</v>
      </c>
      <c r="S254" s="9"/>
      <c r="T254" s="36">
        <v>-7.6460599767592369E-2</v>
      </c>
      <c r="U254" s="36">
        <v>1.2666666666666666E-3</v>
      </c>
      <c r="V254" s="37">
        <f t="shared" si="30"/>
        <v>-7.7727266434259035E-2</v>
      </c>
      <c r="W254" s="8"/>
      <c r="Y254" s="23"/>
      <c r="Z254" s="23"/>
      <c r="AA254" s="23"/>
      <c r="AB254" s="23"/>
      <c r="AC254" s="23"/>
      <c r="AD254" s="23"/>
      <c r="AE254" s="23"/>
      <c r="AF254" s="23"/>
    </row>
    <row r="255" spans="1:32" x14ac:dyDescent="0.2">
      <c r="A255" s="4">
        <v>43921</v>
      </c>
      <c r="B255" s="5">
        <v>63.575000000000003</v>
      </c>
      <c r="C255" s="5">
        <v>1949.74</v>
      </c>
      <c r="D255" s="5">
        <v>157.71</v>
      </c>
      <c r="E255" s="6">
        <v>154.59</v>
      </c>
      <c r="F255" s="6">
        <v>30.941099999999999</v>
      </c>
      <c r="H255" s="36">
        <f t="shared" si="31"/>
        <v>-7.6917347255449339E-2</v>
      </c>
      <c r="I255" s="36">
        <f t="shared" si="31"/>
        <v>3.1505519278524838E-2</v>
      </c>
      <c r="J255" s="36">
        <f t="shared" si="31"/>
        <v>-2.69001582228603E-2</v>
      </c>
      <c r="K255" s="36">
        <f t="shared" si="31"/>
        <v>-0.26138352325724451</v>
      </c>
      <c r="L255" s="36">
        <f t="shared" si="31"/>
        <v>-2.3615952454410422E-2</v>
      </c>
      <c r="M255" s="9"/>
      <c r="N255" s="9">
        <f t="shared" si="25"/>
        <v>-2.9491669532867429E-2</v>
      </c>
      <c r="O255" s="9">
        <f t="shared" si="26"/>
        <v>7.8931197001106748E-2</v>
      </c>
      <c r="P255" s="9">
        <f t="shared" si="27"/>
        <v>2.052551949972161E-2</v>
      </c>
      <c r="Q255" s="9">
        <f t="shared" si="28"/>
        <v>-0.2139578455346626</v>
      </c>
      <c r="R255" s="9">
        <f t="shared" si="29"/>
        <v>2.3809725268171489E-2</v>
      </c>
      <c r="S255" s="9"/>
      <c r="T255" s="36">
        <v>-4.8741333383140663E-2</v>
      </c>
      <c r="U255" s="36">
        <v>2.4166666666666664E-4</v>
      </c>
      <c r="V255" s="37">
        <f t="shared" si="30"/>
        <v>-4.8983000049807331E-2</v>
      </c>
      <c r="W255" s="8"/>
      <c r="Y255" s="23"/>
      <c r="Z255" s="24"/>
      <c r="AA255" s="24"/>
      <c r="AB255" s="24"/>
      <c r="AC255" s="24"/>
      <c r="AD255" s="24"/>
      <c r="AE255" s="24"/>
      <c r="AF255" s="24"/>
    </row>
    <row r="256" spans="1:32" x14ac:dyDescent="0.2">
      <c r="A256" s="4">
        <v>43951</v>
      </c>
      <c r="B256" s="5">
        <v>73.497</v>
      </c>
      <c r="C256" s="5">
        <v>2468.9899999999998</v>
      </c>
      <c r="D256" s="5">
        <v>179.21</v>
      </c>
      <c r="E256" s="6">
        <v>183.42</v>
      </c>
      <c r="F256" s="6">
        <v>36.363300000000002</v>
      </c>
      <c r="H256" s="36">
        <f t="shared" si="31"/>
        <v>0.14502427775106802</v>
      </c>
      <c r="I256" s="36">
        <f t="shared" si="31"/>
        <v>0.23611312977943488</v>
      </c>
      <c r="J256" s="36">
        <f t="shared" si="31"/>
        <v>0.12780039905583088</v>
      </c>
      <c r="K256" s="36">
        <f t="shared" si="31"/>
        <v>0.17100215412255554</v>
      </c>
      <c r="L256" s="36">
        <f t="shared" si="31"/>
        <v>0.16147462707128005</v>
      </c>
      <c r="M256" s="9"/>
      <c r="N256" s="9">
        <f t="shared" si="25"/>
        <v>0.10476761707965886</v>
      </c>
      <c r="O256" s="9">
        <f t="shared" si="26"/>
        <v>0.1958564691080257</v>
      </c>
      <c r="P256" s="9">
        <f t="shared" si="27"/>
        <v>8.7543738384421713E-2</v>
      </c>
      <c r="Q256" s="9">
        <f t="shared" si="28"/>
        <v>0.13074549345114636</v>
      </c>
      <c r="R256" s="9">
        <f t="shared" si="29"/>
        <v>0.12121796639987088</v>
      </c>
      <c r="S256" s="9"/>
      <c r="T256" s="36">
        <v>1.288459242865104E-2</v>
      </c>
      <c r="U256" s="36">
        <v>1.1666666666666668E-4</v>
      </c>
      <c r="V256" s="37">
        <f t="shared" si="30"/>
        <v>1.2767925761984374E-2</v>
      </c>
      <c r="W256" s="8"/>
      <c r="Y256" s="23"/>
      <c r="Z256" s="25"/>
      <c r="AA256" s="25"/>
      <c r="AB256" s="25"/>
      <c r="AC256" s="25"/>
      <c r="AD256" s="25"/>
      <c r="AE256" s="25"/>
      <c r="AF256" s="26"/>
    </row>
    <row r="257" spans="1:32" x14ac:dyDescent="0.2">
      <c r="A257" s="4">
        <v>43980</v>
      </c>
      <c r="B257" s="5">
        <v>79.48</v>
      </c>
      <c r="C257" s="5">
        <v>2433.16</v>
      </c>
      <c r="D257" s="5">
        <v>183.25</v>
      </c>
      <c r="E257" s="6">
        <v>196.49</v>
      </c>
      <c r="F257" s="6">
        <v>36.202199999999998</v>
      </c>
      <c r="H257" s="36">
        <f t="shared" si="31"/>
        <v>7.8260828624364759E-2</v>
      </c>
      <c r="I257" s="36">
        <f t="shared" si="31"/>
        <v>-1.4618336059736444E-2</v>
      </c>
      <c r="J257" s="36">
        <f t="shared" si="31"/>
        <v>2.2293038211463449E-2</v>
      </c>
      <c r="K257" s="36">
        <f t="shared" si="31"/>
        <v>6.8832934298306461E-2</v>
      </c>
      <c r="L257" s="36">
        <f t="shared" si="31"/>
        <v>-4.4401338010748191E-3</v>
      </c>
      <c r="M257" s="9"/>
      <c r="N257" s="9">
        <f t="shared" si="25"/>
        <v>-4.9081611936230937E-2</v>
      </c>
      <c r="O257" s="9">
        <f t="shared" si="26"/>
        <v>-0.14196077662033213</v>
      </c>
      <c r="P257" s="9">
        <f t="shared" si="27"/>
        <v>-0.10504940234913225</v>
      </c>
      <c r="Q257" s="9">
        <f t="shared" si="28"/>
        <v>-5.8509506262289235E-2</v>
      </c>
      <c r="R257" s="9">
        <f t="shared" si="29"/>
        <v>-0.13178257436167051</v>
      </c>
      <c r="S257" s="9"/>
      <c r="T257" s="36">
        <v>7.4207054232593744E-2</v>
      </c>
      <c r="U257" s="36">
        <v>1.0833333333333333E-4</v>
      </c>
      <c r="V257" s="37">
        <f t="shared" si="30"/>
        <v>7.4098720899260409E-2</v>
      </c>
      <c r="W257" s="8"/>
      <c r="Y257" s="23"/>
      <c r="Z257" s="25"/>
      <c r="AA257" s="25"/>
      <c r="AB257" s="25"/>
      <c r="AC257" s="25"/>
      <c r="AD257" s="25"/>
      <c r="AE257" s="25"/>
      <c r="AF257" s="25"/>
    </row>
    <row r="258" spans="1:32" x14ac:dyDescent="0.2">
      <c r="A258" s="4">
        <v>44012</v>
      </c>
      <c r="B258" s="5">
        <v>91.147000000000006</v>
      </c>
      <c r="C258" s="5">
        <v>2758.7</v>
      </c>
      <c r="D258" s="5">
        <v>203.51</v>
      </c>
      <c r="E258" s="6">
        <v>197.62</v>
      </c>
      <c r="F258" s="6">
        <v>30.997900000000001</v>
      </c>
      <c r="H258" s="36">
        <f t="shared" si="31"/>
        <v>0.13696817011828841</v>
      </c>
      <c r="I258" s="36">
        <f t="shared" si="31"/>
        <v>0.12556873020179271</v>
      </c>
      <c r="J258" s="36">
        <f t="shared" si="31"/>
        <v>0.10486380295769608</v>
      </c>
      <c r="K258" s="36">
        <f t="shared" si="31"/>
        <v>5.7344553377122603E-3</v>
      </c>
      <c r="L258" s="36">
        <f t="shared" si="31"/>
        <v>-0.15520043021068128</v>
      </c>
      <c r="M258" s="9"/>
      <c r="N258" s="9">
        <f t="shared" si="25"/>
        <v>0.12122711589434224</v>
      </c>
      <c r="O258" s="9">
        <f t="shared" si="26"/>
        <v>0.10982767597784654</v>
      </c>
      <c r="P258" s="9">
        <f t="shared" si="27"/>
        <v>8.912274873374991E-2</v>
      </c>
      <c r="Q258" s="9">
        <f t="shared" si="28"/>
        <v>-1.0006598886233908E-2</v>
      </c>
      <c r="R258" s="9">
        <f t="shared" si="29"/>
        <v>-0.17094148443462745</v>
      </c>
      <c r="S258" s="9"/>
      <c r="T258" s="36">
        <v>-4.3640354063640132E-3</v>
      </c>
      <c r="U258" s="36">
        <v>1.3333333333333334E-4</v>
      </c>
      <c r="V258" s="37">
        <f t="shared" si="30"/>
        <v>-4.4973687396973466E-3</v>
      </c>
      <c r="W258" s="8"/>
      <c r="Y258" s="23"/>
      <c r="Z258" s="27"/>
      <c r="AA258" s="27"/>
      <c r="AB258" s="27"/>
      <c r="AC258" s="27"/>
      <c r="AD258" s="27"/>
      <c r="AE258" s="27"/>
      <c r="AF258" s="27"/>
    </row>
    <row r="259" spans="1:32" x14ac:dyDescent="0.2">
      <c r="A259" s="4">
        <v>44043</v>
      </c>
      <c r="B259" s="5">
        <v>106.372</v>
      </c>
      <c r="C259" s="5">
        <v>3165.94</v>
      </c>
      <c r="D259" s="5">
        <v>205.01</v>
      </c>
      <c r="E259" s="6">
        <v>197.96</v>
      </c>
      <c r="F259" s="6">
        <v>36.4771</v>
      </c>
      <c r="H259" s="36">
        <f t="shared" si="31"/>
        <v>0.15446879657878779</v>
      </c>
      <c r="I259" s="36">
        <f t="shared" si="31"/>
        <v>0.13769045564692634</v>
      </c>
      <c r="J259" s="36">
        <f t="shared" si="31"/>
        <v>7.3436147120266582E-3</v>
      </c>
      <c r="K259" s="36">
        <f t="shared" si="31"/>
        <v>1.7189953168686408E-3</v>
      </c>
      <c r="L259" s="36">
        <f t="shared" si="31"/>
        <v>0.16276520617707796</v>
      </c>
      <c r="M259" s="9"/>
      <c r="N259" s="9">
        <f t="shared" si="25"/>
        <v>5.2984366217193005E-2</v>
      </c>
      <c r="O259" s="9">
        <f t="shared" si="26"/>
        <v>3.6206025285331553E-2</v>
      </c>
      <c r="P259" s="9">
        <f t="shared" si="27"/>
        <v>-9.4140815649568124E-2</v>
      </c>
      <c r="Q259" s="9">
        <f t="shared" si="28"/>
        <v>-9.9765435044726139E-2</v>
      </c>
      <c r="R259" s="9">
        <f t="shared" si="29"/>
        <v>6.1280775815483177E-2</v>
      </c>
      <c r="S259" s="9"/>
      <c r="T259" s="36">
        <v>5.5996362105928406E-2</v>
      </c>
      <c r="U259" s="36">
        <v>1.0833333333333333E-4</v>
      </c>
      <c r="V259" s="37">
        <f t="shared" si="30"/>
        <v>5.5888028772595071E-2</v>
      </c>
      <c r="W259" s="8"/>
      <c r="Y259" s="23"/>
      <c r="Z259" s="24"/>
      <c r="AA259" s="24"/>
      <c r="AB259" s="24"/>
      <c r="AC259" s="24"/>
      <c r="AD259" s="24"/>
      <c r="AE259" s="24"/>
      <c r="AF259" s="24"/>
    </row>
    <row r="260" spans="1:32" x14ac:dyDescent="0.2">
      <c r="A260" s="4">
        <v>44074</v>
      </c>
      <c r="B260" s="5">
        <v>129.34</v>
      </c>
      <c r="C260" s="5">
        <v>3444.71</v>
      </c>
      <c r="D260" s="5">
        <v>225.53</v>
      </c>
      <c r="E260" s="6">
        <v>204.87</v>
      </c>
      <c r="F260" s="6">
        <v>35.823</v>
      </c>
      <c r="H260" s="36">
        <f t="shared" si="31"/>
        <v>0.19550221163775436</v>
      </c>
      <c r="I260" s="36">
        <f t="shared" si="31"/>
        <v>8.4389711030256304E-2</v>
      </c>
      <c r="J260" s="36">
        <f t="shared" si="31"/>
        <v>9.5394429351533458E-2</v>
      </c>
      <c r="K260" s="36">
        <f t="shared" si="31"/>
        <v>3.4310641557422208E-2</v>
      </c>
      <c r="L260" s="36">
        <f t="shared" si="31"/>
        <v>-1.8094521212794454E-2</v>
      </c>
      <c r="M260" s="9"/>
      <c r="N260" s="9">
        <f t="shared" si="25"/>
        <v>8.7944986983069712E-2</v>
      </c>
      <c r="O260" s="9">
        <f t="shared" si="26"/>
        <v>-2.3167513624428343E-2</v>
      </c>
      <c r="P260" s="9">
        <f t="shared" si="27"/>
        <v>-1.2162795303151189E-2</v>
      </c>
      <c r="Q260" s="9">
        <f t="shared" si="28"/>
        <v>-7.3246583097262438E-2</v>
      </c>
      <c r="R260" s="9">
        <f t="shared" si="29"/>
        <v>-0.1256517458674791</v>
      </c>
      <c r="S260" s="9"/>
      <c r="T260" s="36">
        <v>6.0248171743210656E-2</v>
      </c>
      <c r="U260" s="36">
        <v>8.3333333333333331E-5</v>
      </c>
      <c r="V260" s="37">
        <f t="shared" si="30"/>
        <v>6.0164838409877325E-2</v>
      </c>
      <c r="W260" s="8"/>
      <c r="Y260" s="22"/>
      <c r="Z260" s="22"/>
      <c r="AA260" s="22"/>
      <c r="AB260" s="22"/>
      <c r="AC260" s="22"/>
      <c r="AD260" s="22"/>
      <c r="AE260" s="22"/>
      <c r="AF260" s="22"/>
    </row>
    <row r="261" spans="1:32" x14ac:dyDescent="0.2">
      <c r="A261" s="4">
        <v>44104</v>
      </c>
      <c r="B261" s="5">
        <v>115.64</v>
      </c>
      <c r="C261" s="5">
        <v>3148.44</v>
      </c>
      <c r="D261" s="5">
        <v>210.33</v>
      </c>
      <c r="E261" s="6">
        <v>200.97</v>
      </c>
      <c r="F261" s="6">
        <v>34.789700000000003</v>
      </c>
      <c r="H261" s="36">
        <f t="shared" si="31"/>
        <v>-0.11196267887030145</v>
      </c>
      <c r="I261" s="36">
        <f t="shared" si="31"/>
        <v>-8.993262887990125E-2</v>
      </c>
      <c r="J261" s="36">
        <f t="shared" si="31"/>
        <v>-6.9775461901031066E-2</v>
      </c>
      <c r="K261" s="36">
        <f t="shared" si="31"/>
        <v>-1.921998845282177E-2</v>
      </c>
      <c r="L261" s="36">
        <f t="shared" si="31"/>
        <v>-2.9268779260263184E-2</v>
      </c>
      <c r="M261" s="9"/>
      <c r="N261" s="9">
        <f t="shared" si="25"/>
        <v>-7.3875579198851682E-2</v>
      </c>
      <c r="O261" s="9">
        <f t="shared" si="26"/>
        <v>-5.1845529208451487E-2</v>
      </c>
      <c r="P261" s="9">
        <f t="shared" si="27"/>
        <v>-3.1688362229581303E-2</v>
      </c>
      <c r="Q261" s="9">
        <f t="shared" si="28"/>
        <v>1.886711121862799E-2</v>
      </c>
      <c r="R261" s="9">
        <f t="shared" si="29"/>
        <v>8.8183204111865823E-3</v>
      </c>
      <c r="S261" s="9"/>
      <c r="T261" s="36">
        <v>-4.2314571734381919E-2</v>
      </c>
      <c r="U261" s="36">
        <v>9.1666666666666668E-5</v>
      </c>
      <c r="V261" s="37">
        <f t="shared" si="30"/>
        <v>-4.2406238401048582E-2</v>
      </c>
      <c r="W261" s="8"/>
      <c r="Y261" s="7"/>
      <c r="Z261" s="10"/>
    </row>
    <row r="262" spans="1:32" x14ac:dyDescent="0.2">
      <c r="A262" s="4">
        <v>44134</v>
      </c>
      <c r="B262" s="5">
        <v>108.97</v>
      </c>
      <c r="C262" s="5">
        <v>3036.77</v>
      </c>
      <c r="D262" s="5">
        <v>202.47</v>
      </c>
      <c r="E262" s="6">
        <v>189.04</v>
      </c>
      <c r="F262" s="6">
        <v>33.633200000000002</v>
      </c>
      <c r="H262" s="36">
        <f t="shared" si="31"/>
        <v>-5.9409302159350516E-2</v>
      </c>
      <c r="I262" s="36">
        <f t="shared" si="31"/>
        <v>-3.6112641506550094E-2</v>
      </c>
      <c r="J262" s="36">
        <f t="shared" si="31"/>
        <v>-3.8085998463561255E-2</v>
      </c>
      <c r="K262" s="36">
        <f t="shared" si="31"/>
        <v>-6.1197010309633496E-2</v>
      </c>
      <c r="L262" s="36">
        <f t="shared" si="31"/>
        <v>-3.3807691596608506E-2</v>
      </c>
      <c r="M262" s="9"/>
      <c r="N262" s="9">
        <f t="shared" si="25"/>
        <v>-5.51039703359988E-2</v>
      </c>
      <c r="O262" s="9">
        <f t="shared" si="26"/>
        <v>-3.1807309683198379E-2</v>
      </c>
      <c r="P262" s="9">
        <f t="shared" si="27"/>
        <v>-3.3780666640209539E-2</v>
      </c>
      <c r="Q262" s="9">
        <f t="shared" si="28"/>
        <v>-5.689167848628178E-2</v>
      </c>
      <c r="R262" s="9">
        <f t="shared" si="29"/>
        <v>-2.9502359773256794E-2</v>
      </c>
      <c r="S262" s="9"/>
      <c r="T262" s="36">
        <v>-1.8531848871134252E-2</v>
      </c>
      <c r="U262" s="36">
        <v>8.3333333333333331E-5</v>
      </c>
      <c r="V262" s="37">
        <f t="shared" si="30"/>
        <v>-1.8615182204467586E-2</v>
      </c>
      <c r="W262" s="8"/>
    </row>
    <row r="263" spans="1:32" x14ac:dyDescent="0.2">
      <c r="A263" s="4">
        <v>44165</v>
      </c>
      <c r="B263" s="5">
        <v>119.07</v>
      </c>
      <c r="C263" s="5">
        <v>3169.34</v>
      </c>
      <c r="D263" s="5">
        <v>214.07</v>
      </c>
      <c r="E263" s="6">
        <v>230.58</v>
      </c>
      <c r="F263" s="6">
        <v>38.31</v>
      </c>
      <c r="H263" s="36">
        <f t="shared" si="31"/>
        <v>8.8638940474288871E-2</v>
      </c>
      <c r="I263" s="36">
        <f t="shared" si="31"/>
        <v>4.2728913754556321E-2</v>
      </c>
      <c r="J263" s="36">
        <f t="shared" si="31"/>
        <v>5.5711336915706233E-2</v>
      </c>
      <c r="K263" s="36">
        <f t="shared" si="31"/>
        <v>0.19863924092615537</v>
      </c>
      <c r="L263" s="36">
        <f t="shared" si="31"/>
        <v>0.13019728435007202</v>
      </c>
      <c r="M263" s="9"/>
      <c r="N263" s="9">
        <f t="shared" ref="N263:N278" si="32">H263-$Z$5-$Z$7*V263</f>
        <v>-7.2821586342881536E-2</v>
      </c>
      <c r="O263" s="9">
        <f t="shared" ref="O263:O278" si="33">I263-$Z$5-$Z$7*V263</f>
        <v>-0.11873161306261409</v>
      </c>
      <c r="P263" s="9">
        <f t="shared" ref="P263:P278" si="34">J263-$Z$5-$Z$7*V263</f>
        <v>-0.10574918990146417</v>
      </c>
      <c r="Q263" s="9">
        <f t="shared" ref="Q263:Q278" si="35">K263-$Z$5-$Z$7*V263</f>
        <v>3.7178714108984962E-2</v>
      </c>
      <c r="R263" s="9">
        <f t="shared" ref="R263:R278" si="36">L263-$Z$5-$Z$7*V263</f>
        <v>-3.1263242467098384E-2</v>
      </c>
      <c r="S263" s="9"/>
      <c r="T263" s="36">
        <v>9.8201631785980528E-2</v>
      </c>
      <c r="U263" s="36">
        <v>7.4999999999999993E-5</v>
      </c>
      <c r="V263" s="37">
        <f t="shared" ref="V263:V278" si="37">T263-$U263</f>
        <v>9.8126631785980523E-2</v>
      </c>
      <c r="W263" s="8"/>
      <c r="Y263" s="11"/>
      <c r="Z263" s="12"/>
    </row>
    <row r="264" spans="1:32" x14ac:dyDescent="0.2">
      <c r="A264" s="4">
        <v>44196</v>
      </c>
      <c r="B264" s="5">
        <v>132.61000000000001</v>
      </c>
      <c r="C264" s="5">
        <v>3256.88</v>
      </c>
      <c r="D264" s="5">
        <v>222.42</v>
      </c>
      <c r="E264" s="6">
        <v>263.70999999999998</v>
      </c>
      <c r="F264" s="6">
        <v>36.81</v>
      </c>
      <c r="H264" s="36">
        <f>LN(B264/B263)</f>
        <v>0.10770093422642409</v>
      </c>
      <c r="I264" s="36">
        <f t="shared" si="31"/>
        <v>2.7246317574712228E-2</v>
      </c>
      <c r="J264" s="36">
        <f t="shared" si="31"/>
        <v>3.8264422051564689E-2</v>
      </c>
      <c r="K264" s="36">
        <f t="shared" si="31"/>
        <v>0.13425214071634231</v>
      </c>
      <c r="L264" s="36">
        <f t="shared" si="31"/>
        <v>-3.9941411321627818E-2</v>
      </c>
      <c r="M264" s="9"/>
      <c r="N264" s="9">
        <f t="shared" si="32"/>
        <v>4.0490195399077139E-2</v>
      </c>
      <c r="O264" s="9">
        <f t="shared" si="33"/>
        <v>-3.9964421252634719E-2</v>
      </c>
      <c r="P264" s="9">
        <f t="shared" si="34"/>
        <v>-2.8946316775782258E-2</v>
      </c>
      <c r="Q264" s="9">
        <f t="shared" si="35"/>
        <v>6.7041401888995364E-2</v>
      </c>
      <c r="R264" s="9">
        <f t="shared" si="36"/>
        <v>-0.10715215014897476</v>
      </c>
      <c r="S264" s="9"/>
      <c r="T264" s="36">
        <v>3.1825531735077517E-2</v>
      </c>
      <c r="U264" s="36">
        <v>7.4999999999999993E-5</v>
      </c>
      <c r="V264" s="37">
        <f t="shared" si="37"/>
        <v>3.1750531735077518E-2</v>
      </c>
      <c r="W264" s="8"/>
      <c r="Y264" s="11"/>
      <c r="Z264" s="12"/>
    </row>
    <row r="265" spans="1:32" x14ac:dyDescent="0.2">
      <c r="A265" s="4">
        <v>44225</v>
      </c>
      <c r="B265" s="5">
        <v>131.83000000000001</v>
      </c>
      <c r="C265" s="5">
        <v>3206.2</v>
      </c>
      <c r="D265" s="5">
        <v>231.96</v>
      </c>
      <c r="E265" s="6">
        <v>271.17</v>
      </c>
      <c r="F265" s="6">
        <v>35.9</v>
      </c>
      <c r="H265" s="36">
        <f t="shared" si="31"/>
        <v>-5.8992759196290377E-3</v>
      </c>
      <c r="I265" s="36">
        <f t="shared" si="31"/>
        <v>-1.5683246620698001E-2</v>
      </c>
      <c r="J265" s="36">
        <f t="shared" si="31"/>
        <v>4.1997456617543977E-2</v>
      </c>
      <c r="K265" s="36">
        <f t="shared" si="31"/>
        <v>2.7895915957279509E-2</v>
      </c>
      <c r="L265" s="36">
        <f t="shared" si="31"/>
        <v>-2.503225189669667E-2</v>
      </c>
      <c r="M265" s="9"/>
      <c r="N265" s="9">
        <f t="shared" si="32"/>
        <v>-1.244132950829404E-2</v>
      </c>
      <c r="O265" s="9">
        <f t="shared" si="33"/>
        <v>-2.2225300209363006E-2</v>
      </c>
      <c r="P265" s="9">
        <f t="shared" si="34"/>
        <v>3.5455403028878979E-2</v>
      </c>
      <c r="Q265" s="9">
        <f t="shared" si="35"/>
        <v>2.1353862368614508E-2</v>
      </c>
      <c r="R265" s="9">
        <f t="shared" si="36"/>
        <v>-3.1574305485361664E-2</v>
      </c>
      <c r="S265" s="9"/>
      <c r="T265" s="36">
        <v>-1.0909165309485614E-2</v>
      </c>
      <c r="U265" s="36">
        <v>6.666666666666667E-5</v>
      </c>
      <c r="V265" s="37">
        <f t="shared" si="37"/>
        <v>-1.0975831976152281E-2</v>
      </c>
      <c r="W265" s="8"/>
      <c r="Y265" s="13"/>
      <c r="Z265" s="14"/>
    </row>
    <row r="266" spans="1:32" x14ac:dyDescent="0.2">
      <c r="A266" s="4">
        <v>44253</v>
      </c>
      <c r="B266" s="5">
        <v>121.28</v>
      </c>
      <c r="C266" s="5">
        <v>3092.93</v>
      </c>
      <c r="D266" s="5">
        <v>232.38</v>
      </c>
      <c r="E266" s="6">
        <v>319.48</v>
      </c>
      <c r="F266" s="6">
        <v>33.49</v>
      </c>
      <c r="H266" s="36">
        <f t="shared" si="31"/>
        <v>-8.3411291875817084E-2</v>
      </c>
      <c r="I266" s="36">
        <f t="shared" si="31"/>
        <v>-3.5967573575716387E-2</v>
      </c>
      <c r="J266" s="36">
        <f t="shared" si="31"/>
        <v>1.8090197464760006E-3</v>
      </c>
      <c r="K266" s="36">
        <f t="shared" si="31"/>
        <v>0.16394874357075892</v>
      </c>
      <c r="L266" s="36">
        <f t="shared" si="31"/>
        <v>-6.9490408688119912E-2</v>
      </c>
      <c r="M266" s="9"/>
      <c r="N266" s="9">
        <f t="shared" si="32"/>
        <v>-0.1438214442224636</v>
      </c>
      <c r="O266" s="9">
        <f t="shared" si="33"/>
        <v>-9.6377725922362906E-2</v>
      </c>
      <c r="P266" s="9">
        <f t="shared" si="34"/>
        <v>-5.8601132600170518E-2</v>
      </c>
      <c r="Q266" s="9">
        <f t="shared" si="35"/>
        <v>0.10353859122411241</v>
      </c>
      <c r="R266" s="9">
        <f t="shared" si="36"/>
        <v>-0.12990056103476644</v>
      </c>
      <c r="S266" s="9"/>
      <c r="T266" s="36">
        <v>2.6994502479112198E-2</v>
      </c>
      <c r="U266" s="36">
        <v>3.3333333333333335E-5</v>
      </c>
      <c r="V266" s="37">
        <f t="shared" si="37"/>
        <v>2.6961169145778865E-2</v>
      </c>
      <c r="W266" s="8"/>
      <c r="Y266" s="4"/>
    </row>
    <row r="267" spans="1:32" x14ac:dyDescent="0.2">
      <c r="A267" s="4">
        <v>44286</v>
      </c>
      <c r="B267" s="5">
        <v>122.19</v>
      </c>
      <c r="C267" s="5">
        <v>3094.65</v>
      </c>
      <c r="D267" s="5">
        <v>235.77</v>
      </c>
      <c r="E267" s="6">
        <v>327</v>
      </c>
      <c r="F267" s="6">
        <v>36.229999999999997</v>
      </c>
      <c r="H267" s="36">
        <f t="shared" si="31"/>
        <v>7.4752884343693747E-3</v>
      </c>
      <c r="I267" s="36">
        <f t="shared" si="31"/>
        <v>5.5595242220783181E-4</v>
      </c>
      <c r="J267" s="36">
        <f t="shared" si="31"/>
        <v>1.4482790791477403E-2</v>
      </c>
      <c r="K267" s="36">
        <f t="shared" si="31"/>
        <v>2.3265496848065104E-2</v>
      </c>
      <c r="L267" s="36">
        <f t="shared" si="31"/>
        <v>7.8640618100872528E-2</v>
      </c>
      <c r="M267" s="9"/>
      <c r="N267" s="9">
        <f t="shared" si="32"/>
        <v>-6.9809663901616345E-2</v>
      </c>
      <c r="O267" s="9">
        <f t="shared" si="33"/>
        <v>-7.6728999913777893E-2</v>
      </c>
      <c r="P267" s="9">
        <f t="shared" si="34"/>
        <v>-6.2802161544508323E-2</v>
      </c>
      <c r="Q267" s="9">
        <f t="shared" si="35"/>
        <v>-5.4019455487920615E-2</v>
      </c>
      <c r="R267" s="9">
        <f t="shared" si="36"/>
        <v>1.3556657648868056E-3</v>
      </c>
      <c r="S267" s="9"/>
      <c r="T267" s="36">
        <v>3.8870370015835945E-2</v>
      </c>
      <c r="U267" s="36">
        <v>2.4999999999999998E-5</v>
      </c>
      <c r="V267" s="37">
        <f t="shared" si="37"/>
        <v>3.8845370015835948E-2</v>
      </c>
      <c r="W267" s="8"/>
      <c r="Y267" s="4"/>
    </row>
    <row r="268" spans="1:32" x14ac:dyDescent="0.2">
      <c r="A268" s="4">
        <v>44316</v>
      </c>
      <c r="B268" s="5">
        <v>131.55000000000001</v>
      </c>
      <c r="C268" s="5">
        <v>3470.44</v>
      </c>
      <c r="D268" s="5">
        <v>252.18</v>
      </c>
      <c r="E268" s="6">
        <v>348.45</v>
      </c>
      <c r="F268" s="6">
        <v>38.65</v>
      </c>
      <c r="H268" s="36">
        <f t="shared" si="31"/>
        <v>7.3809797157871018E-2</v>
      </c>
      <c r="I268" s="36">
        <f t="shared" si="31"/>
        <v>0.11460657295299137</v>
      </c>
      <c r="J268" s="36">
        <f t="shared" si="31"/>
        <v>6.7286364698887033E-2</v>
      </c>
      <c r="K268" s="36">
        <f t="shared" si="31"/>
        <v>6.3534576987274466E-2</v>
      </c>
      <c r="L268" s="36">
        <f t="shared" si="31"/>
        <v>6.4659270126445137E-2</v>
      </c>
      <c r="M268" s="9"/>
      <c r="N268" s="9">
        <f t="shared" si="32"/>
        <v>-3.1665831984774226E-2</v>
      </c>
      <c r="O268" s="9">
        <f t="shared" si="33"/>
        <v>9.130943810346126E-3</v>
      </c>
      <c r="P268" s="9">
        <f t="shared" si="34"/>
        <v>-3.8189264443758211E-2</v>
      </c>
      <c r="Q268" s="9">
        <f t="shared" si="35"/>
        <v>-4.1941052155370778E-2</v>
      </c>
      <c r="R268" s="9">
        <f t="shared" si="36"/>
        <v>-4.0816359016200107E-2</v>
      </c>
      <c r="S268" s="9"/>
      <c r="T268" s="36">
        <v>5.8715526267259482E-2</v>
      </c>
      <c r="U268" s="36">
        <v>1.6666666666666667E-5</v>
      </c>
      <c r="V268" s="37">
        <f t="shared" si="37"/>
        <v>5.8698859600592818E-2</v>
      </c>
      <c r="W268" s="8"/>
      <c r="Y268" s="4"/>
    </row>
    <row r="269" spans="1:32" x14ac:dyDescent="0.2">
      <c r="A269" s="4">
        <v>44347</v>
      </c>
      <c r="B269" s="5">
        <v>124.63</v>
      </c>
      <c r="C269" s="5">
        <v>3225.49</v>
      </c>
      <c r="D269" s="5">
        <v>249.68</v>
      </c>
      <c r="E269" s="6">
        <v>372.02</v>
      </c>
      <c r="F269" s="6">
        <v>38.729999999999997</v>
      </c>
      <c r="H269" s="36">
        <f t="shared" si="31"/>
        <v>-5.4037659648016351E-2</v>
      </c>
      <c r="I269" s="36">
        <f t="shared" si="31"/>
        <v>-7.3196510382093599E-2</v>
      </c>
      <c r="J269" s="36">
        <f t="shared" si="31"/>
        <v>-9.9630202825563337E-3</v>
      </c>
      <c r="K269" s="36">
        <f t="shared" si="31"/>
        <v>6.5452868384277024E-2</v>
      </c>
      <c r="L269" s="36">
        <f t="shared" si="31"/>
        <v>2.0677184932298381E-3</v>
      </c>
      <c r="M269" s="9"/>
      <c r="N269" s="9">
        <f t="shared" si="32"/>
        <v>-7.8063955694336398E-2</v>
      </c>
      <c r="O269" s="9">
        <f t="shared" si="33"/>
        <v>-9.7222806428413647E-2</v>
      </c>
      <c r="P269" s="9">
        <f t="shared" si="34"/>
        <v>-3.398931632887639E-2</v>
      </c>
      <c r="Q269" s="9">
        <f t="shared" si="35"/>
        <v>4.142657233795697E-2</v>
      </c>
      <c r="R269" s="9">
        <f t="shared" si="36"/>
        <v>-2.1958577553090212E-2</v>
      </c>
      <c r="S269" s="9"/>
      <c r="T269" s="36">
        <v>1.3542398602837411E-3</v>
      </c>
      <c r="U269" s="36">
        <v>1.6666666666666667E-5</v>
      </c>
      <c r="V269" s="37">
        <f t="shared" si="37"/>
        <v>1.3375731936170745E-3</v>
      </c>
      <c r="W269" s="8"/>
      <c r="Y269" s="4"/>
    </row>
    <row r="270" spans="1:32" x14ac:dyDescent="0.2">
      <c r="A270" s="4">
        <v>44377</v>
      </c>
      <c r="B270" s="5">
        <v>136.94</v>
      </c>
      <c r="C270" s="5">
        <v>3441.39</v>
      </c>
      <c r="D270" s="5">
        <v>270.89999999999998</v>
      </c>
      <c r="E270" s="6">
        <v>379.53</v>
      </c>
      <c r="F270" s="6">
        <v>39.159999999999997</v>
      </c>
      <c r="H270" s="36">
        <f t="shared" si="31"/>
        <v>9.419352585463131E-2</v>
      </c>
      <c r="I270" s="36">
        <f t="shared" si="31"/>
        <v>6.4790582847719491E-2</v>
      </c>
      <c r="J270" s="36">
        <f t="shared" si="31"/>
        <v>8.1569651128525225E-2</v>
      </c>
      <c r="K270" s="36">
        <f t="shared" si="31"/>
        <v>1.9986028825882979E-2</v>
      </c>
      <c r="L270" s="36">
        <f t="shared" si="31"/>
        <v>1.1041324135648845E-2</v>
      </c>
      <c r="M270" s="9"/>
      <c r="N270" s="9">
        <f t="shared" si="32"/>
        <v>4.3499406814344665E-2</v>
      </c>
      <c r="O270" s="9">
        <f t="shared" si="33"/>
        <v>1.4096463807432843E-2</v>
      </c>
      <c r="P270" s="9">
        <f t="shared" si="34"/>
        <v>3.0875532088238577E-2</v>
      </c>
      <c r="Q270" s="9">
        <f t="shared" si="35"/>
        <v>-3.0708090214403669E-2</v>
      </c>
      <c r="R270" s="9">
        <f t="shared" si="36"/>
        <v>-3.96527949046378E-2</v>
      </c>
      <c r="S270" s="9"/>
      <c r="T270" s="36">
        <v>2.0151915216099121E-2</v>
      </c>
      <c r="U270" s="36">
        <v>3.3333333333333335E-5</v>
      </c>
      <c r="V270" s="37">
        <f t="shared" si="37"/>
        <v>2.0118581882765788E-2</v>
      </c>
      <c r="W270" s="8"/>
      <c r="Y270" s="4"/>
    </row>
    <row r="271" spans="1:32" x14ac:dyDescent="0.2">
      <c r="A271" s="4">
        <v>44407</v>
      </c>
      <c r="B271" s="5">
        <v>145.93</v>
      </c>
      <c r="C271" s="5">
        <v>3329.53</v>
      </c>
      <c r="D271" s="5">
        <v>284.91000000000003</v>
      </c>
      <c r="E271" s="6">
        <v>374.88</v>
      </c>
      <c r="F271" s="6">
        <v>42.81</v>
      </c>
      <c r="H271" s="36">
        <f t="shared" si="31"/>
        <v>6.3584180986737571E-2</v>
      </c>
      <c r="I271" s="36">
        <f t="shared" si="31"/>
        <v>-3.3044306648681597E-2</v>
      </c>
      <c r="J271" s="36">
        <f t="shared" si="31"/>
        <v>5.042359183192166E-2</v>
      </c>
      <c r="K271" s="36">
        <f t="shared" si="31"/>
        <v>-1.2327670335202335E-2</v>
      </c>
      <c r="L271" s="36">
        <f t="shared" si="31"/>
        <v>8.9115902494545221E-2</v>
      </c>
      <c r="M271" s="9"/>
      <c r="N271" s="9">
        <f t="shared" si="32"/>
        <v>5.4425313779824305E-3</v>
      </c>
      <c r="O271" s="9">
        <f t="shared" si="33"/>
        <v>-9.1185956257436737E-2</v>
      </c>
      <c r="P271" s="9">
        <f t="shared" si="34"/>
        <v>-7.7180577768334799E-3</v>
      </c>
      <c r="Q271" s="9">
        <f t="shared" si="35"/>
        <v>-7.046931994395747E-2</v>
      </c>
      <c r="R271" s="9">
        <f t="shared" si="36"/>
        <v>3.0974252885790081E-2</v>
      </c>
      <c r="S271" s="9"/>
      <c r="T271" s="36">
        <v>2.5405226227241118E-2</v>
      </c>
      <c r="U271" s="36">
        <v>4.1666666666666665E-5</v>
      </c>
      <c r="V271" s="37">
        <f t="shared" si="37"/>
        <v>2.5363559560574452E-2</v>
      </c>
      <c r="W271" s="8"/>
      <c r="Y271" s="4"/>
    </row>
    <row r="272" spans="1:32" x14ac:dyDescent="0.2">
      <c r="A272" s="4">
        <v>44439</v>
      </c>
      <c r="B272" s="5">
        <v>151.86000000000001</v>
      </c>
      <c r="C272" s="5">
        <v>3472.5</v>
      </c>
      <c r="D272" s="5">
        <v>301.88</v>
      </c>
      <c r="E272" s="6">
        <v>413.51</v>
      </c>
      <c r="F272" s="6">
        <v>46.07</v>
      </c>
      <c r="H272" s="36">
        <f t="shared" si="31"/>
        <v>3.9831989105433417E-2</v>
      </c>
      <c r="I272" s="36">
        <f t="shared" si="31"/>
        <v>4.2043642756498578E-2</v>
      </c>
      <c r="J272" s="36">
        <f t="shared" si="31"/>
        <v>5.7856246493696771E-2</v>
      </c>
      <c r="K272" s="36">
        <f t="shared" si="31"/>
        <v>9.8075723208693261E-2</v>
      </c>
      <c r="L272" s="36">
        <f t="shared" si="31"/>
        <v>7.3390258790970761E-2</v>
      </c>
      <c r="M272" s="9"/>
      <c r="N272" s="9">
        <f t="shared" si="32"/>
        <v>-1.9283625448982981E-2</v>
      </c>
      <c r="O272" s="9">
        <f t="shared" si="33"/>
        <v>-1.707197179791782E-2</v>
      </c>
      <c r="P272" s="9">
        <f t="shared" si="34"/>
        <v>-1.2593680607196275E-3</v>
      </c>
      <c r="Q272" s="9">
        <f t="shared" si="35"/>
        <v>3.8960108654276862E-2</v>
      </c>
      <c r="R272" s="9">
        <f t="shared" si="36"/>
        <v>1.4274644236554362E-2</v>
      </c>
      <c r="S272" s="9"/>
      <c r="T272" s="36">
        <v>2.6091148138134585E-2</v>
      </c>
      <c r="U272" s="36">
        <v>4.1666666666666665E-5</v>
      </c>
      <c r="V272" s="37">
        <f t="shared" si="37"/>
        <v>2.604948147146792E-2</v>
      </c>
      <c r="W272" s="8"/>
      <c r="Y272" s="4"/>
    </row>
    <row r="273" spans="1:25" x14ac:dyDescent="0.2">
      <c r="A273" s="4">
        <v>44469</v>
      </c>
      <c r="B273" s="5">
        <v>141.35</v>
      </c>
      <c r="C273" s="5">
        <v>3286.61</v>
      </c>
      <c r="D273" s="5">
        <v>281.92</v>
      </c>
      <c r="E273" s="6">
        <v>378.03</v>
      </c>
      <c r="F273" s="6">
        <v>43.01</v>
      </c>
      <c r="H273" s="36">
        <f t="shared" si="31"/>
        <v>-7.1719959645488413E-2</v>
      </c>
      <c r="I273" s="36">
        <f t="shared" si="31"/>
        <v>-5.5018157227871976E-2</v>
      </c>
      <c r="J273" s="36">
        <f t="shared" si="31"/>
        <v>-6.8406244668852909E-2</v>
      </c>
      <c r="K273" s="36">
        <f t="shared" si="31"/>
        <v>-8.9708140418467405E-2</v>
      </c>
      <c r="L273" s="36">
        <f t="shared" si="31"/>
        <v>-6.8729332152180772E-2</v>
      </c>
      <c r="M273" s="9"/>
      <c r="N273" s="9">
        <f t="shared" si="32"/>
        <v>-2.7350572659138248E-2</v>
      </c>
      <c r="O273" s="9">
        <f t="shared" si="33"/>
        <v>-1.0648770241521818E-2</v>
      </c>
      <c r="P273" s="9">
        <f t="shared" si="34"/>
        <v>-2.4036857682502744E-2</v>
      </c>
      <c r="Q273" s="9">
        <f t="shared" si="35"/>
        <v>-4.533875343211724E-2</v>
      </c>
      <c r="R273" s="9">
        <f t="shared" si="36"/>
        <v>-2.4359945165830607E-2</v>
      </c>
      <c r="S273" s="9"/>
      <c r="T273" s="36">
        <v>-4.6797251692318499E-2</v>
      </c>
      <c r="U273" s="36">
        <v>3.3333333333333335E-5</v>
      </c>
      <c r="V273" s="37">
        <f t="shared" si="37"/>
        <v>-4.6830585025651836E-2</v>
      </c>
      <c r="W273" s="8"/>
      <c r="Y273" s="4"/>
    </row>
    <row r="274" spans="1:25" x14ac:dyDescent="0.2">
      <c r="A274" s="4">
        <v>44498</v>
      </c>
      <c r="B274" s="5">
        <v>149.80000000000001</v>
      </c>
      <c r="C274" s="5">
        <v>3372.49</v>
      </c>
      <c r="D274" s="5">
        <v>331.62</v>
      </c>
      <c r="E274" s="6">
        <v>413.35</v>
      </c>
      <c r="F274" s="6">
        <v>43.74</v>
      </c>
      <c r="H274" s="36">
        <f t="shared" ref="H274:L278" si="38">LN(B274/B273)</f>
        <v>5.8061986943519786E-2</v>
      </c>
      <c r="I274" s="36">
        <f t="shared" si="38"/>
        <v>2.5794705517510636E-2</v>
      </c>
      <c r="J274" s="36">
        <f t="shared" si="38"/>
        <v>0.16236639232541189</v>
      </c>
      <c r="K274" s="36">
        <f t="shared" si="38"/>
        <v>8.9321134148973247E-2</v>
      </c>
      <c r="L274" s="36">
        <f t="shared" si="38"/>
        <v>1.6830368452976852E-2</v>
      </c>
      <c r="M274" s="9"/>
      <c r="N274" s="9">
        <f t="shared" si="32"/>
        <v>-6.511020573976932E-2</v>
      </c>
      <c r="O274" s="9">
        <f t="shared" si="33"/>
        <v>-9.7377487165778473E-2</v>
      </c>
      <c r="P274" s="9">
        <f t="shared" si="34"/>
        <v>3.9194199642122785E-2</v>
      </c>
      <c r="Q274" s="9">
        <f t="shared" si="35"/>
        <v>-3.3851058534315859E-2</v>
      </c>
      <c r="R274" s="9">
        <f t="shared" si="36"/>
        <v>-0.10634182423031226</v>
      </c>
      <c r="S274" s="9"/>
      <c r="T274" s="36">
        <v>7.120346010704455E-2</v>
      </c>
      <c r="U274" s="36">
        <v>4.1666666666666665E-5</v>
      </c>
      <c r="V274" s="37">
        <f t="shared" si="37"/>
        <v>7.1161793440377888E-2</v>
      </c>
      <c r="W274" s="8"/>
      <c r="Y274" s="4"/>
    </row>
    <row r="275" spans="1:25" x14ac:dyDescent="0.2">
      <c r="A275" s="4">
        <v>44530</v>
      </c>
      <c r="B275" s="5">
        <v>165.44</v>
      </c>
      <c r="C275" s="5">
        <v>3514.83</v>
      </c>
      <c r="D275" s="5">
        <v>330.59</v>
      </c>
      <c r="E275" s="6">
        <v>380.99</v>
      </c>
      <c r="F275" s="6">
        <v>53.73</v>
      </c>
      <c r="H275" s="36">
        <f t="shared" si="38"/>
        <v>9.9307520236945127E-2</v>
      </c>
      <c r="I275" s="36">
        <f t="shared" si="38"/>
        <v>4.1339816003417081E-2</v>
      </c>
      <c r="J275" s="36">
        <f t="shared" si="38"/>
        <v>-3.110798177661701E-3</v>
      </c>
      <c r="K275" s="36">
        <f t="shared" si="38"/>
        <v>-8.1521563635594929E-2</v>
      </c>
      <c r="L275" s="36">
        <f t="shared" si="38"/>
        <v>0.20570848949210824</v>
      </c>
      <c r="M275" s="9"/>
      <c r="N275" s="9">
        <f t="shared" si="32"/>
        <v>8.6184185808766536E-2</v>
      </c>
      <c r="O275" s="9">
        <f t="shared" si="33"/>
        <v>2.821648157523849E-2</v>
      </c>
      <c r="P275" s="9">
        <f t="shared" si="34"/>
        <v>-1.6234132605840293E-2</v>
      </c>
      <c r="Q275" s="9">
        <f t="shared" si="35"/>
        <v>-9.4644898063773519E-2</v>
      </c>
      <c r="R275" s="9">
        <f t="shared" si="36"/>
        <v>0.19258515506392965</v>
      </c>
      <c r="S275" s="9"/>
      <c r="T275" s="36">
        <v>-6.2992503162146241E-3</v>
      </c>
      <c r="U275" s="36">
        <v>4.1666666666666665E-5</v>
      </c>
      <c r="V275" s="37">
        <f t="shared" si="37"/>
        <v>-6.3409169828812905E-3</v>
      </c>
      <c r="W275" s="8"/>
      <c r="Y275" s="4"/>
    </row>
    <row r="276" spans="1:25" x14ac:dyDescent="0.2">
      <c r="A276" s="4">
        <v>44561</v>
      </c>
      <c r="B276" s="5">
        <v>177.62</v>
      </c>
      <c r="C276" s="5">
        <v>3335.59</v>
      </c>
      <c r="D276" s="5">
        <v>336.32</v>
      </c>
      <c r="E276" s="6">
        <v>382.55</v>
      </c>
      <c r="F276" s="6">
        <v>59.05</v>
      </c>
      <c r="H276" s="36">
        <f t="shared" si="38"/>
        <v>7.1037845510293671E-2</v>
      </c>
      <c r="I276" s="36">
        <f t="shared" si="38"/>
        <v>-5.2341584674604376E-2</v>
      </c>
      <c r="J276" s="36">
        <f t="shared" si="38"/>
        <v>1.7184150793021463E-2</v>
      </c>
      <c r="K276" s="36">
        <f t="shared" si="38"/>
        <v>4.0862356147711139E-3</v>
      </c>
      <c r="L276" s="36">
        <f t="shared" si="38"/>
        <v>9.4413037902641231E-2</v>
      </c>
      <c r="M276" s="9"/>
      <c r="N276" s="9">
        <f t="shared" si="32"/>
        <v>-7.0728157003096953E-3</v>
      </c>
      <c r="O276" s="9">
        <f t="shared" si="33"/>
        <v>-0.13045224588520773</v>
      </c>
      <c r="P276" s="9">
        <f t="shared" si="34"/>
        <v>-6.0926510417581903E-2</v>
      </c>
      <c r="Q276" s="9">
        <f t="shared" si="35"/>
        <v>-7.4024425595832249E-2</v>
      </c>
      <c r="R276" s="9">
        <f t="shared" si="36"/>
        <v>1.6302376692037865E-2</v>
      </c>
      <c r="S276" s="9"/>
      <c r="T276" s="36">
        <v>3.9476881508259225E-2</v>
      </c>
      <c r="U276" s="36">
        <v>4.9999999999999996E-5</v>
      </c>
      <c r="V276" s="37">
        <f t="shared" si="37"/>
        <v>3.9426881508259223E-2</v>
      </c>
      <c r="W276" s="8"/>
      <c r="Y276" s="4"/>
    </row>
    <row r="277" spans="1:25" x14ac:dyDescent="0.2">
      <c r="A277" s="4">
        <v>44592</v>
      </c>
      <c r="B277" s="5">
        <v>174.9</v>
      </c>
      <c r="C277" s="5">
        <v>2991.87</v>
      </c>
      <c r="D277" s="5">
        <v>310.98</v>
      </c>
      <c r="E277" s="6">
        <v>354.68</v>
      </c>
      <c r="F277" s="6">
        <v>52.69</v>
      </c>
      <c r="H277" s="36">
        <f t="shared" si="38"/>
        <v>-1.5432054805801607E-2</v>
      </c>
      <c r="I277" s="36">
        <f t="shared" si="38"/>
        <v>-0.10875096529438701</v>
      </c>
      <c r="J277" s="36">
        <f t="shared" si="38"/>
        <v>-7.8334486258916036E-2</v>
      </c>
      <c r="K277" s="36">
        <f t="shared" si="38"/>
        <v>-7.5643389166054648E-2</v>
      </c>
      <c r="L277" s="36">
        <f t="shared" si="38"/>
        <v>-0.11395885842217696</v>
      </c>
      <c r="M277" s="9"/>
      <c r="N277" s="9">
        <f t="shared" si="32"/>
        <v>4.2972107023993233E-2</v>
      </c>
      <c r="O277" s="9">
        <f t="shared" si="33"/>
        <v>-5.0346803464592152E-2</v>
      </c>
      <c r="P277" s="9">
        <f t="shared" si="34"/>
        <v>-1.9930324429121196E-2</v>
      </c>
      <c r="Q277" s="9">
        <f t="shared" si="35"/>
        <v>-1.7239227336259808E-2</v>
      </c>
      <c r="R277" s="9">
        <f t="shared" si="36"/>
        <v>-5.5554696592382116E-2</v>
      </c>
      <c r="S277" s="9"/>
      <c r="T277" s="36">
        <v>-5.6589677489615429E-2</v>
      </c>
      <c r="U277" s="36">
        <v>1.25E-4</v>
      </c>
      <c r="V277" s="37">
        <f t="shared" si="37"/>
        <v>-5.671467748961543E-2</v>
      </c>
      <c r="W277" s="8"/>
      <c r="Y277" s="4"/>
    </row>
    <row r="278" spans="1:25" x14ac:dyDescent="0.2">
      <c r="A278" s="4">
        <v>44620</v>
      </c>
      <c r="B278" s="5">
        <v>165.13</v>
      </c>
      <c r="C278" s="5">
        <v>3072</v>
      </c>
      <c r="D278" s="5">
        <v>298.79000000000002</v>
      </c>
      <c r="E278" s="6">
        <v>341.29</v>
      </c>
      <c r="F278" s="6">
        <v>46.94</v>
      </c>
      <c r="H278" s="36">
        <f t="shared" si="38"/>
        <v>-5.7481339549659428E-2</v>
      </c>
      <c r="I278" s="36">
        <f t="shared" si="38"/>
        <v>2.6430205314999698E-2</v>
      </c>
      <c r="J278" s="36">
        <f t="shared" si="38"/>
        <v>-3.9987615933189155E-2</v>
      </c>
      <c r="K278" s="36">
        <f t="shared" si="38"/>
        <v>-3.8483418764692898E-2</v>
      </c>
      <c r="L278" s="36">
        <f t="shared" si="38"/>
        <v>-0.11555549379831696</v>
      </c>
      <c r="M278" s="9"/>
      <c r="N278" s="9">
        <f t="shared" si="32"/>
        <v>-3.1924401780492141E-2</v>
      </c>
      <c r="O278" s="9">
        <f t="shared" si="33"/>
        <v>5.1987143084166978E-2</v>
      </c>
      <c r="P278" s="9">
        <f t="shared" si="34"/>
        <v>-1.4430678164021875E-2</v>
      </c>
      <c r="Q278" s="9">
        <f t="shared" si="35"/>
        <v>-1.2926480995525617E-2</v>
      </c>
      <c r="R278" s="9">
        <f t="shared" si="36"/>
        <v>-8.999855602914969E-2</v>
      </c>
      <c r="S278" s="9"/>
      <c r="T278" s="36">
        <v>-3.3306780565984621E-2</v>
      </c>
      <c r="U278" s="36">
        <v>2.7500000000000002E-4</v>
      </c>
      <c r="V278" s="37">
        <f t="shared" si="37"/>
        <v>-3.3581780565984619E-2</v>
      </c>
      <c r="W278" s="8"/>
      <c r="Y278" s="4"/>
    </row>
    <row r="279" spans="1:25" x14ac:dyDescent="0.2">
      <c r="A279" s="4"/>
      <c r="Y279" s="4"/>
    </row>
    <row r="280" spans="1:25" x14ac:dyDescent="0.2">
      <c r="A280" s="4"/>
      <c r="Y280" s="4"/>
    </row>
    <row r="281" spans="1:25" x14ac:dyDescent="0.2">
      <c r="A281" s="4"/>
      <c r="Y281" s="4"/>
    </row>
    <row r="282" spans="1:25" x14ac:dyDescent="0.2">
      <c r="A282" s="4"/>
      <c r="Y282" s="4"/>
    </row>
    <row r="283" spans="1:25" x14ac:dyDescent="0.2">
      <c r="A283" s="4"/>
      <c r="Y283" s="4"/>
    </row>
    <row r="284" spans="1:25" x14ac:dyDescent="0.2">
      <c r="A284" s="4"/>
      <c r="Y284" s="4"/>
    </row>
    <row r="285" spans="1:25" x14ac:dyDescent="0.2">
      <c r="A285" s="4"/>
      <c r="Y285" s="4"/>
    </row>
    <row r="286" spans="1:25" x14ac:dyDescent="0.2">
      <c r="A286" s="4"/>
      <c r="Y286" s="4"/>
    </row>
    <row r="287" spans="1:25" x14ac:dyDescent="0.2">
      <c r="A287" s="4"/>
      <c r="Y287" s="4"/>
    </row>
    <row r="288" spans="1:25" x14ac:dyDescent="0.2">
      <c r="A288" s="4"/>
      <c r="Y288" s="4"/>
    </row>
    <row r="289" spans="1:25" x14ac:dyDescent="0.2">
      <c r="A289" s="4"/>
      <c r="Y289" s="4"/>
    </row>
    <row r="290" spans="1:25" x14ac:dyDescent="0.2">
      <c r="A290" s="4"/>
      <c r="Y290" s="4"/>
    </row>
    <row r="291" spans="1:25" x14ac:dyDescent="0.2">
      <c r="A291" s="4"/>
      <c r="Y291" s="4"/>
    </row>
    <row r="292" spans="1:25" x14ac:dyDescent="0.2">
      <c r="A292" s="4"/>
    </row>
    <row r="293" spans="1:25" x14ac:dyDescent="0.2">
      <c r="A293" s="4"/>
    </row>
    <row r="294" spans="1:25" x14ac:dyDescent="0.2">
      <c r="A294" s="4"/>
    </row>
    <row r="295" spans="1:25" x14ac:dyDescent="0.2">
      <c r="A295" s="4"/>
    </row>
    <row r="296" spans="1:25" x14ac:dyDescent="0.2">
      <c r="A296" s="4"/>
    </row>
    <row r="297" spans="1:25" x14ac:dyDescent="0.2">
      <c r="A297" s="4"/>
    </row>
    <row r="298" spans="1:25" x14ac:dyDescent="0.2">
      <c r="A298" s="4"/>
    </row>
    <row r="299" spans="1:25" x14ac:dyDescent="0.2">
      <c r="A299" s="4"/>
    </row>
    <row r="300" spans="1:25" x14ac:dyDescent="0.2">
      <c r="A300" s="4"/>
    </row>
    <row r="301" spans="1:25" x14ac:dyDescent="0.2">
      <c r="A301" s="4"/>
    </row>
    <row r="302" spans="1:25" x14ac:dyDescent="0.2">
      <c r="A302" s="4"/>
    </row>
    <row r="303" spans="1:25" x14ac:dyDescent="0.2">
      <c r="A303" s="4"/>
    </row>
    <row r="304" spans="1:25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</sheetData>
  <mergeCells count="4">
    <mergeCell ref="T3:V3"/>
    <mergeCell ref="B3:F3"/>
    <mergeCell ref="H3:L3"/>
    <mergeCell ref="N3: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68484-C95C-584A-A58E-D1B9243BECF8}">
  <dimension ref="A1:U15"/>
  <sheetViews>
    <sheetView zoomScaleNormal="100" workbookViewId="0">
      <selection activeCell="H4" sqref="H4"/>
    </sheetView>
  </sheetViews>
  <sheetFormatPr baseColWidth="10" defaultColWidth="10.7109375" defaultRowHeight="24.5" customHeight="1" x14ac:dyDescent="0.2"/>
  <cols>
    <col min="1" max="1" width="6.85546875" style="16" customWidth="1"/>
    <col min="2" max="6" width="17.42578125" style="16" customWidth="1"/>
    <col min="7" max="9" width="8.7109375" style="16" customWidth="1"/>
    <col min="10" max="10" width="10.7109375" style="16" customWidth="1"/>
    <col min="11" max="11" width="8.7109375" style="16" customWidth="1"/>
    <col min="12" max="12" width="8" style="16" customWidth="1"/>
    <col min="13" max="13" width="8.7109375" style="16" customWidth="1"/>
    <col min="14" max="14" width="7.5703125" style="16" customWidth="1"/>
    <col min="15" max="15" width="8.7109375" style="16" customWidth="1"/>
    <col min="16" max="17" width="7.7109375" style="16" customWidth="1"/>
    <col min="18" max="18" width="9.42578125" style="16" customWidth="1"/>
    <col min="19" max="19" width="7.7109375" style="16" customWidth="1"/>
    <col min="20" max="20" width="12" style="16" customWidth="1"/>
    <col min="21" max="21" width="6.85546875" style="16" customWidth="1"/>
    <col min="22" max="22" width="10.5703125" style="16" customWidth="1"/>
    <col min="23" max="23" width="8.5703125" style="16" customWidth="1"/>
    <col min="24" max="27" width="10.7109375" style="16"/>
    <col min="28" max="28" width="8.7109375" style="16" customWidth="1"/>
    <col min="29" max="29" width="5.28515625" style="16" customWidth="1"/>
    <col min="30" max="30" width="11.7109375" style="16" customWidth="1"/>
    <col min="31" max="31" width="8.7109375" style="16" customWidth="1"/>
    <col min="32" max="35" width="10.7109375" style="16"/>
    <col min="36" max="36" width="8.7109375" style="16" customWidth="1"/>
    <col min="37" max="37" width="5.28515625" style="16" customWidth="1"/>
    <col min="38" max="38" width="8" style="16" customWidth="1"/>
    <col min="39" max="43" width="8.5703125" style="16" customWidth="1"/>
    <col min="44" max="44" width="10.5703125" style="16" customWidth="1"/>
    <col min="45" max="16384" width="10.7109375" style="16"/>
  </cols>
  <sheetData>
    <row r="1" spans="1:21" ht="24.5" customHeight="1" x14ac:dyDescent="0.2">
      <c r="A1" s="15" t="s">
        <v>14</v>
      </c>
    </row>
    <row r="2" spans="1:21" ht="24.5" customHeight="1" x14ac:dyDescent="0.2">
      <c r="N2" s="17"/>
      <c r="O2" s="17"/>
      <c r="T2" s="18"/>
      <c r="U2" s="17"/>
    </row>
    <row r="3" spans="1:21" ht="24.5" customHeight="1" x14ac:dyDescent="0.2">
      <c r="B3" s="20" t="s">
        <v>12</v>
      </c>
      <c r="C3" s="20" t="s">
        <v>9</v>
      </c>
      <c r="D3" s="20" t="s">
        <v>10</v>
      </c>
      <c r="E3" s="20" t="s">
        <v>11</v>
      </c>
      <c r="F3" s="20" t="s">
        <v>13</v>
      </c>
      <c r="N3" s="17"/>
      <c r="O3" s="17"/>
      <c r="T3" s="18"/>
      <c r="U3" s="17"/>
    </row>
    <row r="4" spans="1:21" ht="24.5" customHeight="1" x14ac:dyDescent="0.2">
      <c r="B4" s="31" t="s">
        <v>2</v>
      </c>
      <c r="C4" s="21">
        <f>'Market data'!Z7</f>
        <v>1.4199356081111194</v>
      </c>
      <c r="D4" s="32">
        <f>C4*C4*'Market data'!$AE$6^2</f>
        <v>3.6165753440663565E-3</v>
      </c>
      <c r="E4" s="32">
        <f>F4-D4</f>
        <v>1.1054902053579018E-2</v>
      </c>
      <c r="F4" s="32">
        <f>_xlfn.VAR.S('Market data'!H6:H278)</f>
        <v>1.4671477397645375E-2</v>
      </c>
    </row>
    <row r="5" spans="1:21" ht="24.5" customHeight="1" x14ac:dyDescent="0.2">
      <c r="B5" s="31" t="s">
        <v>3</v>
      </c>
      <c r="C5" s="21">
        <f>'Market data'!AA7</f>
        <v>1.4869897936253724</v>
      </c>
      <c r="D5" s="32">
        <f>C5*C5*'Market data'!$AE$6^2</f>
        <v>3.966214445365642E-3</v>
      </c>
      <c r="E5" s="32">
        <f t="shared" ref="E5:E8" si="0">F5-D5</f>
        <v>1.3318160323204407E-2</v>
      </c>
      <c r="F5" s="32">
        <f>_xlfn.VAR.S('Market data'!I6:I278)</f>
        <v>1.728437476857005E-2</v>
      </c>
      <c r="M5" s="19"/>
      <c r="N5" s="19"/>
    </row>
    <row r="6" spans="1:21" ht="24.5" customHeight="1" x14ac:dyDescent="0.2">
      <c r="B6" s="31" t="s">
        <v>4</v>
      </c>
      <c r="C6" s="21">
        <f>'Market data'!AB7</f>
        <v>1.1847471971125962</v>
      </c>
      <c r="D6" s="32">
        <f>C6*C6*'Market data'!$AE$6^2</f>
        <v>2.5177441555833679E-3</v>
      </c>
      <c r="E6" s="32">
        <f t="shared" si="0"/>
        <v>4.3290861826995024E-3</v>
      </c>
      <c r="F6" s="32">
        <f>_xlfn.VAR.S('Market data'!J6:J278)</f>
        <v>6.8468303382828704E-3</v>
      </c>
      <c r="M6" s="19"/>
      <c r="N6" s="19"/>
    </row>
    <row r="7" spans="1:21" ht="24.5" customHeight="1" x14ac:dyDescent="0.2">
      <c r="B7" s="31" t="s">
        <v>5</v>
      </c>
      <c r="C7" s="21">
        <f>'Market data'!AC7</f>
        <v>1.515752168844174</v>
      </c>
      <c r="D7" s="32">
        <f>C7*C7*'Market data'!$AE$6^2</f>
        <v>4.1211328362577805E-3</v>
      </c>
      <c r="E7" s="32">
        <f t="shared" si="0"/>
        <v>4.4846458646177105E-3</v>
      </c>
      <c r="F7" s="32">
        <f>_xlfn.VAR.S('Market data'!K6:K278)</f>
        <v>8.605778700875491E-3</v>
      </c>
      <c r="M7" s="19"/>
      <c r="N7" s="19"/>
    </row>
    <row r="8" spans="1:21" ht="24.5" customHeight="1" x14ac:dyDescent="0.2">
      <c r="B8" s="31" t="s">
        <v>6</v>
      </c>
      <c r="C8" s="21">
        <f>'Market data'!AD7</f>
        <v>0.66593702277267752</v>
      </c>
      <c r="D8" s="32">
        <f>C8*C8*'Market data'!$AE$6^2</f>
        <v>7.9547500317195274E-4</v>
      </c>
      <c r="E8" s="32">
        <f t="shared" si="0"/>
        <v>2.9475555310324595E-3</v>
      </c>
      <c r="F8" s="32">
        <f>_xlfn.VAR.S('Market data'!L6:L278)</f>
        <v>3.7430305342044121E-3</v>
      </c>
      <c r="M8" s="19"/>
      <c r="N8" s="19"/>
    </row>
    <row r="9" spans="1:21" ht="24.5" customHeight="1" x14ac:dyDescent="0.2">
      <c r="M9" s="19"/>
      <c r="N9" s="19"/>
    </row>
    <row r="10" spans="1:21" ht="24.5" customHeight="1" x14ac:dyDescent="0.2">
      <c r="B10" s="20" t="s">
        <v>12</v>
      </c>
      <c r="C10" s="20" t="s">
        <v>9</v>
      </c>
      <c r="D10" s="20" t="s">
        <v>10</v>
      </c>
      <c r="E10" s="20" t="s">
        <v>11</v>
      </c>
      <c r="F10" s="20" t="s">
        <v>13</v>
      </c>
      <c r="M10" s="19"/>
      <c r="N10" s="19"/>
    </row>
    <row r="11" spans="1:21" ht="24.5" customHeight="1" x14ac:dyDescent="0.2">
      <c r="B11" s="31" t="s">
        <v>2</v>
      </c>
      <c r="C11" s="21">
        <f>C4</f>
        <v>1.4199356081111194</v>
      </c>
      <c r="D11" s="33">
        <f>D4/F4</f>
        <v>0.24650382821342726</v>
      </c>
      <c r="E11" s="33">
        <f>E4/F4</f>
        <v>0.75349617178657269</v>
      </c>
      <c r="F11" s="33">
        <f>F4/F4</f>
        <v>1</v>
      </c>
      <c r="M11" s="19"/>
      <c r="N11" s="19"/>
    </row>
    <row r="12" spans="1:21" ht="24.5" customHeight="1" x14ac:dyDescent="0.2">
      <c r="B12" s="31" t="s">
        <v>3</v>
      </c>
      <c r="C12" s="21">
        <f t="shared" ref="C12:C15" si="1">C5</f>
        <v>1.4869897936253724</v>
      </c>
      <c r="D12" s="33">
        <f t="shared" ref="D12:D15" si="2">D5/F5</f>
        <v>0.22946820457618267</v>
      </c>
      <c r="E12" s="33">
        <f t="shared" ref="E12:E15" si="3">E5/F5</f>
        <v>0.77053179542381733</v>
      </c>
      <c r="F12" s="33">
        <f t="shared" ref="F12:F15" si="4">F5/F5</f>
        <v>1</v>
      </c>
      <c r="M12" s="19"/>
      <c r="N12" s="19"/>
    </row>
    <row r="13" spans="1:21" ht="24.5" customHeight="1" x14ac:dyDescent="0.2">
      <c r="B13" s="31" t="s">
        <v>4</v>
      </c>
      <c r="C13" s="21">
        <f t="shared" si="1"/>
        <v>1.1847471971125962</v>
      </c>
      <c r="D13" s="33">
        <f t="shared" si="2"/>
        <v>0.36772404619197818</v>
      </c>
      <c r="E13" s="33">
        <f t="shared" si="3"/>
        <v>0.63227595380802182</v>
      </c>
      <c r="F13" s="33">
        <f t="shared" si="4"/>
        <v>1</v>
      </c>
      <c r="M13" s="19"/>
      <c r="N13" s="19"/>
    </row>
    <row r="14" spans="1:21" ht="24.5" customHeight="1" x14ac:dyDescent="0.2">
      <c r="B14" s="31" t="s">
        <v>5</v>
      </c>
      <c r="C14" s="21">
        <f t="shared" si="1"/>
        <v>1.515752168844174</v>
      </c>
      <c r="D14" s="33">
        <f t="shared" si="2"/>
        <v>0.47887971321392747</v>
      </c>
      <c r="E14" s="33">
        <f t="shared" si="3"/>
        <v>0.52112028678607247</v>
      </c>
      <c r="F14" s="33">
        <f t="shared" si="4"/>
        <v>1</v>
      </c>
      <c r="M14" s="19"/>
      <c r="N14" s="19"/>
    </row>
    <row r="15" spans="1:21" ht="24.5" customHeight="1" x14ac:dyDescent="0.2">
      <c r="B15" s="31" t="s">
        <v>6</v>
      </c>
      <c r="C15" s="21">
        <f t="shared" si="1"/>
        <v>0.66593702277267752</v>
      </c>
      <c r="D15" s="33">
        <f t="shared" si="2"/>
        <v>0.21252164413375066</v>
      </c>
      <c r="E15" s="33">
        <f t="shared" si="3"/>
        <v>0.78747835586624937</v>
      </c>
      <c r="F15" s="33">
        <f t="shared" si="4"/>
        <v>1</v>
      </c>
      <c r="M15" s="19"/>
      <c r="N15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Market data</vt:lpstr>
      <vt:lpstr>Decomposition of risk</vt:lpstr>
      <vt:lpstr>Fig. Decomoposition Risk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2022-04-03T22:46:43Z</dcterms:created>
  <dcterms:modified xsi:type="dcterms:W3CDTF">2022-04-29T10:55:18Z</dcterms:modified>
</cp:coreProperties>
</file>