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856951F2-A518-4E4B-858D-9073C39B7984}" xr6:coauthVersionLast="47" xr6:coauthVersionMax="47" xr10:uidLastSave="{00000000-0000-0000-0000-000000000000}"/>
  <bookViews>
    <workbookView xWindow="-108" yWindow="-108" windowWidth="23256" windowHeight="12576" activeTab="2" xr2:uid="{DEFAC9B0-31C8-B24E-B38D-7A5B83E632D4}"/>
  </bookViews>
  <sheets>
    <sheet name="Market data" sheetId="2" r:id="rId1"/>
    <sheet name="Table Decomposition return" sheetId="11" r:id="rId2"/>
    <sheet name="Fig Decomposition return" sheetId="10" r:id="rId3"/>
  </sheets>
  <externalReferences>
    <externalReference r:id="rId4"/>
    <externalReference r:id="rId5"/>
  </externalReferences>
  <definedNames>
    <definedName name="_xlnm._FilterDatabase" localSheetId="0" hidden="1">'Market data'!$A$4:$B$4</definedName>
    <definedName name="A">'[1]3-asset portfolio (simulated)'!$B$47</definedName>
    <definedName name="B">'[1]3-asset portfolio (simulated)'!$B$48</definedName>
    <definedName name="e">'[1]3-asset portfolio (simulated)'!$A$42:$A$44</definedName>
    <definedName name="mu">'[1]3-asset portfolio (simulated)'!$B$6:$B$8</definedName>
    <definedName name="mu_P">'[1]3-asset portfolio (simulated)'!$B$25</definedName>
    <definedName name="omega">'[2]BL_model (real data)'!$A$57:$C$59</definedName>
    <definedName name="Q">'[2]BL_model (real data)'!$G$16:$G$18</definedName>
    <definedName name="rf">#REF!</definedName>
    <definedName name="risk_aversion">'[2]BL_model (real data)'!$B$43</definedName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'Market data'!#REF!</definedName>
    <definedName name="solver_typ" localSheetId="0" hidden="1">1</definedName>
    <definedName name="solver_val" localSheetId="0" hidden="1">0</definedName>
    <definedName name="solver_ver" localSheetId="0" hidden="1">2</definedName>
    <definedName name="total_mkt_cap">'[2]BL_model (real data)'!$B$9</definedName>
    <definedName name="V">'[1]3-asset portfolio (simulated)'!$B$18:$D$20</definedName>
    <definedName name="var_cov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  <c r="D6" i="2"/>
  <c r="S6" i="2"/>
  <c r="D254" i="2" l="1"/>
  <c r="D264" i="2"/>
  <c r="D278" i="2" l="1"/>
  <c r="N277" i="2"/>
  <c r="D277" i="2"/>
  <c r="D276" i="2"/>
  <c r="N275" i="2"/>
  <c r="D275" i="2"/>
  <c r="D274" i="2"/>
  <c r="N273" i="2"/>
  <c r="D273" i="2"/>
  <c r="D272" i="2"/>
  <c r="N271" i="2"/>
  <c r="D271" i="2"/>
  <c r="D270" i="2"/>
  <c r="N269" i="2"/>
  <c r="D269" i="2"/>
  <c r="D268" i="2"/>
  <c r="N267" i="2"/>
  <c r="D267" i="2"/>
  <c r="D266" i="2"/>
  <c r="N265" i="2"/>
  <c r="D265" i="2"/>
  <c r="N263" i="2"/>
  <c r="D263" i="2"/>
  <c r="D262" i="2"/>
  <c r="N261" i="2"/>
  <c r="D261" i="2"/>
  <c r="D260" i="2"/>
  <c r="N259" i="2"/>
  <c r="D259" i="2"/>
  <c r="D258" i="2"/>
  <c r="N257" i="2"/>
  <c r="D257" i="2"/>
  <c r="D256" i="2"/>
  <c r="N255" i="2"/>
  <c r="D255" i="2"/>
  <c r="D253" i="2"/>
  <c r="D252" i="2"/>
  <c r="N251" i="2"/>
  <c r="D251" i="2"/>
  <c r="D250" i="2"/>
  <c r="N249" i="2"/>
  <c r="D249" i="2"/>
  <c r="D248" i="2"/>
  <c r="N247" i="2"/>
  <c r="D247" i="2"/>
  <c r="D246" i="2"/>
  <c r="N245" i="2"/>
  <c r="D245" i="2"/>
  <c r="D244" i="2"/>
  <c r="N243" i="2"/>
  <c r="D243" i="2"/>
  <c r="D242" i="2"/>
  <c r="N241" i="2"/>
  <c r="D241" i="2"/>
  <c r="D240" i="2"/>
  <c r="N239" i="2"/>
  <c r="D239" i="2"/>
  <c r="D238" i="2"/>
  <c r="N237" i="2"/>
  <c r="D237" i="2"/>
  <c r="D236" i="2"/>
  <c r="N235" i="2"/>
  <c r="D235" i="2"/>
  <c r="D234" i="2"/>
  <c r="N233" i="2"/>
  <c r="D233" i="2"/>
  <c r="D232" i="2"/>
  <c r="N231" i="2"/>
  <c r="D231" i="2"/>
  <c r="D230" i="2"/>
  <c r="N229" i="2"/>
  <c r="D229" i="2"/>
  <c r="D228" i="2"/>
  <c r="N227" i="2"/>
  <c r="D227" i="2"/>
  <c r="D226" i="2"/>
  <c r="N225" i="2"/>
  <c r="D225" i="2"/>
  <c r="D224" i="2"/>
  <c r="N223" i="2"/>
  <c r="D223" i="2"/>
  <c r="D222" i="2"/>
  <c r="N221" i="2"/>
  <c r="D221" i="2"/>
  <c r="D220" i="2"/>
  <c r="N219" i="2"/>
  <c r="D219" i="2"/>
  <c r="D218" i="2"/>
  <c r="N217" i="2"/>
  <c r="D217" i="2"/>
  <c r="D216" i="2"/>
  <c r="N215" i="2"/>
  <c r="D215" i="2"/>
  <c r="D214" i="2"/>
  <c r="N213" i="2"/>
  <c r="D213" i="2"/>
  <c r="D212" i="2"/>
  <c r="N211" i="2"/>
  <c r="D211" i="2"/>
  <c r="D210" i="2"/>
  <c r="N209" i="2"/>
  <c r="D209" i="2"/>
  <c r="D208" i="2"/>
  <c r="N207" i="2"/>
  <c r="D207" i="2"/>
  <c r="D206" i="2"/>
  <c r="N205" i="2"/>
  <c r="D205" i="2"/>
  <c r="D204" i="2"/>
  <c r="N203" i="2"/>
  <c r="D203" i="2"/>
  <c r="D202" i="2"/>
  <c r="N201" i="2"/>
  <c r="D201" i="2"/>
  <c r="D200" i="2"/>
  <c r="N199" i="2"/>
  <c r="D199" i="2"/>
  <c r="D198" i="2"/>
  <c r="N197" i="2"/>
  <c r="D197" i="2"/>
  <c r="D196" i="2"/>
  <c r="N195" i="2"/>
  <c r="D195" i="2"/>
  <c r="D194" i="2"/>
  <c r="N193" i="2"/>
  <c r="D193" i="2"/>
  <c r="D192" i="2"/>
  <c r="N191" i="2"/>
  <c r="D191" i="2"/>
  <c r="D190" i="2"/>
  <c r="N189" i="2"/>
  <c r="D189" i="2"/>
  <c r="D188" i="2"/>
  <c r="N187" i="2"/>
  <c r="D187" i="2"/>
  <c r="D186" i="2"/>
  <c r="N185" i="2"/>
  <c r="D185" i="2"/>
  <c r="D184" i="2"/>
  <c r="N183" i="2"/>
  <c r="D183" i="2"/>
  <c r="D182" i="2"/>
  <c r="N181" i="2"/>
  <c r="D181" i="2"/>
  <c r="D180" i="2"/>
  <c r="N179" i="2"/>
  <c r="D179" i="2"/>
  <c r="D178" i="2"/>
  <c r="N177" i="2"/>
  <c r="D177" i="2"/>
  <c r="D176" i="2"/>
  <c r="N175" i="2"/>
  <c r="D175" i="2"/>
  <c r="D174" i="2"/>
  <c r="N173" i="2"/>
  <c r="D173" i="2"/>
  <c r="D172" i="2"/>
  <c r="N171" i="2"/>
  <c r="D171" i="2"/>
  <c r="D170" i="2"/>
  <c r="N169" i="2"/>
  <c r="D169" i="2"/>
  <c r="D168" i="2"/>
  <c r="N167" i="2"/>
  <c r="D167" i="2"/>
  <c r="D166" i="2"/>
  <c r="N165" i="2"/>
  <c r="D165" i="2"/>
  <c r="D164" i="2"/>
  <c r="N163" i="2"/>
  <c r="D163" i="2"/>
  <c r="D162" i="2"/>
  <c r="N161" i="2"/>
  <c r="D161" i="2"/>
  <c r="D160" i="2"/>
  <c r="N159" i="2"/>
  <c r="D159" i="2"/>
  <c r="D158" i="2"/>
  <c r="N157" i="2"/>
  <c r="D157" i="2"/>
  <c r="D156" i="2"/>
  <c r="N155" i="2"/>
  <c r="D155" i="2"/>
  <c r="D154" i="2"/>
  <c r="N153" i="2"/>
  <c r="D153" i="2"/>
  <c r="D152" i="2"/>
  <c r="N151" i="2"/>
  <c r="D151" i="2"/>
  <c r="D150" i="2"/>
  <c r="N149" i="2"/>
  <c r="D149" i="2"/>
  <c r="D148" i="2"/>
  <c r="N147" i="2"/>
  <c r="D147" i="2"/>
  <c r="D146" i="2"/>
  <c r="N145" i="2"/>
  <c r="D145" i="2"/>
  <c r="D144" i="2"/>
  <c r="N143" i="2"/>
  <c r="D143" i="2"/>
  <c r="D142" i="2"/>
  <c r="N141" i="2"/>
  <c r="D141" i="2"/>
  <c r="D140" i="2"/>
  <c r="N139" i="2"/>
  <c r="D139" i="2"/>
  <c r="D138" i="2"/>
  <c r="N137" i="2"/>
  <c r="D137" i="2"/>
  <c r="D136" i="2"/>
  <c r="N135" i="2"/>
  <c r="D135" i="2"/>
  <c r="D134" i="2"/>
  <c r="N133" i="2"/>
  <c r="D133" i="2"/>
  <c r="D132" i="2"/>
  <c r="N131" i="2"/>
  <c r="D131" i="2"/>
  <c r="D130" i="2"/>
  <c r="N129" i="2"/>
  <c r="D129" i="2"/>
  <c r="D128" i="2"/>
  <c r="N127" i="2"/>
  <c r="D127" i="2"/>
  <c r="D126" i="2"/>
  <c r="N125" i="2"/>
  <c r="D125" i="2"/>
  <c r="D124" i="2"/>
  <c r="N123" i="2"/>
  <c r="D123" i="2"/>
  <c r="D122" i="2"/>
  <c r="N121" i="2"/>
  <c r="D121" i="2"/>
  <c r="D120" i="2"/>
  <c r="N119" i="2"/>
  <c r="D119" i="2"/>
  <c r="D118" i="2"/>
  <c r="N117" i="2"/>
  <c r="D117" i="2"/>
  <c r="D116" i="2"/>
  <c r="N115" i="2"/>
  <c r="D115" i="2"/>
  <c r="D114" i="2"/>
  <c r="N113" i="2"/>
  <c r="D113" i="2"/>
  <c r="D112" i="2"/>
  <c r="N111" i="2"/>
  <c r="D111" i="2"/>
  <c r="D110" i="2"/>
  <c r="N109" i="2"/>
  <c r="D109" i="2"/>
  <c r="D108" i="2"/>
  <c r="N107" i="2"/>
  <c r="D107" i="2"/>
  <c r="D106" i="2"/>
  <c r="N105" i="2"/>
  <c r="D105" i="2"/>
  <c r="D104" i="2"/>
  <c r="N103" i="2"/>
  <c r="D103" i="2"/>
  <c r="D102" i="2"/>
  <c r="N101" i="2"/>
  <c r="D101" i="2"/>
  <c r="D100" i="2"/>
  <c r="N99" i="2"/>
  <c r="D99" i="2"/>
  <c r="D98" i="2"/>
  <c r="N97" i="2"/>
  <c r="D97" i="2"/>
  <c r="D96" i="2"/>
  <c r="N95" i="2"/>
  <c r="D95" i="2"/>
  <c r="D94" i="2"/>
  <c r="N93" i="2"/>
  <c r="D93" i="2"/>
  <c r="D92" i="2"/>
  <c r="N91" i="2"/>
  <c r="D91" i="2"/>
  <c r="D90" i="2"/>
  <c r="N89" i="2"/>
  <c r="D89" i="2"/>
  <c r="D88" i="2"/>
  <c r="N87" i="2"/>
  <c r="D87" i="2"/>
  <c r="D86" i="2"/>
  <c r="N85" i="2"/>
  <c r="D85" i="2"/>
  <c r="D84" i="2"/>
  <c r="N83" i="2"/>
  <c r="D83" i="2"/>
  <c r="D82" i="2"/>
  <c r="N81" i="2"/>
  <c r="D81" i="2"/>
  <c r="D80" i="2"/>
  <c r="N79" i="2"/>
  <c r="D79" i="2"/>
  <c r="D78" i="2"/>
  <c r="N77" i="2"/>
  <c r="D77" i="2"/>
  <c r="D76" i="2"/>
  <c r="N75" i="2"/>
  <c r="D75" i="2"/>
  <c r="D74" i="2"/>
  <c r="N73" i="2"/>
  <c r="D73" i="2"/>
  <c r="D72" i="2"/>
  <c r="N71" i="2"/>
  <c r="D71" i="2"/>
  <c r="D70" i="2"/>
  <c r="N69" i="2"/>
  <c r="D69" i="2"/>
  <c r="D68" i="2"/>
  <c r="N67" i="2"/>
  <c r="D67" i="2"/>
  <c r="D66" i="2"/>
  <c r="N65" i="2"/>
  <c r="D65" i="2"/>
  <c r="D64" i="2"/>
  <c r="N63" i="2"/>
  <c r="D63" i="2"/>
  <c r="D62" i="2"/>
  <c r="N61" i="2"/>
  <c r="D61" i="2"/>
  <c r="D60" i="2"/>
  <c r="N59" i="2"/>
  <c r="D59" i="2"/>
  <c r="D58" i="2"/>
  <c r="N57" i="2"/>
  <c r="D57" i="2"/>
  <c r="D56" i="2"/>
  <c r="N55" i="2"/>
  <c r="D55" i="2"/>
  <c r="D54" i="2"/>
  <c r="N53" i="2"/>
  <c r="D53" i="2"/>
  <c r="D52" i="2"/>
  <c r="N51" i="2"/>
  <c r="D51" i="2"/>
  <c r="D50" i="2"/>
  <c r="N49" i="2"/>
  <c r="D49" i="2"/>
  <c r="D48" i="2"/>
  <c r="N47" i="2"/>
  <c r="D47" i="2"/>
  <c r="D46" i="2"/>
  <c r="N45" i="2"/>
  <c r="D45" i="2"/>
  <c r="D44" i="2"/>
  <c r="N43" i="2"/>
  <c r="D43" i="2"/>
  <c r="D42" i="2"/>
  <c r="N41" i="2"/>
  <c r="D41" i="2"/>
  <c r="D40" i="2"/>
  <c r="N39" i="2"/>
  <c r="D39" i="2"/>
  <c r="D38" i="2"/>
  <c r="N37" i="2"/>
  <c r="D37" i="2"/>
  <c r="D36" i="2"/>
  <c r="N35" i="2"/>
  <c r="D35" i="2"/>
  <c r="D34" i="2"/>
  <c r="N33" i="2"/>
  <c r="D33" i="2"/>
  <c r="D32" i="2"/>
  <c r="N31" i="2"/>
  <c r="D31" i="2"/>
  <c r="D30" i="2"/>
  <c r="N29" i="2"/>
  <c r="D29" i="2"/>
  <c r="D28" i="2"/>
  <c r="N27" i="2"/>
  <c r="D27" i="2"/>
  <c r="D26" i="2"/>
  <c r="N25" i="2"/>
  <c r="D25" i="2"/>
  <c r="D24" i="2"/>
  <c r="N23" i="2"/>
  <c r="D23" i="2"/>
  <c r="D22" i="2"/>
  <c r="N21" i="2"/>
  <c r="D21" i="2"/>
  <c r="D20" i="2"/>
  <c r="N19" i="2"/>
  <c r="D19" i="2"/>
  <c r="D18" i="2"/>
  <c r="N17" i="2"/>
  <c r="D17" i="2"/>
  <c r="D16" i="2"/>
  <c r="N15" i="2"/>
  <c r="D15" i="2"/>
  <c r="D14" i="2"/>
  <c r="D13" i="2"/>
  <c r="N12" i="2"/>
  <c r="D12" i="2"/>
  <c r="D11" i="2"/>
  <c r="N10" i="2"/>
  <c r="D10" i="2"/>
  <c r="D9" i="2"/>
  <c r="N8" i="2"/>
  <c r="D8" i="2"/>
  <c r="D7" i="2"/>
  <c r="R6" i="2" l="1"/>
  <c r="R5" i="2"/>
  <c r="N7" i="2"/>
  <c r="N9" i="2"/>
  <c r="N13" i="2"/>
  <c r="N11" i="2"/>
  <c r="N16" i="2"/>
  <c r="N20" i="2"/>
  <c r="N24" i="2"/>
  <c r="N28" i="2"/>
  <c r="N32" i="2"/>
  <c r="N36" i="2"/>
  <c r="N40" i="2"/>
  <c r="N44" i="2"/>
  <c r="N48" i="2"/>
  <c r="N52" i="2"/>
  <c r="N56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N112" i="2"/>
  <c r="N116" i="2"/>
  <c r="N120" i="2"/>
  <c r="N124" i="2"/>
  <c r="N128" i="2"/>
  <c r="N132" i="2"/>
  <c r="N136" i="2"/>
  <c r="N140" i="2"/>
  <c r="N144" i="2"/>
  <c r="N14" i="2"/>
  <c r="N18" i="2"/>
  <c r="N22" i="2"/>
  <c r="N26" i="2"/>
  <c r="N30" i="2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N110" i="2"/>
  <c r="N114" i="2"/>
  <c r="N118" i="2"/>
  <c r="N122" i="2"/>
  <c r="N126" i="2"/>
  <c r="N130" i="2"/>
  <c r="N134" i="2"/>
  <c r="N138" i="2"/>
  <c r="N142" i="2"/>
  <c r="N146" i="2"/>
  <c r="N150" i="2"/>
  <c r="N253" i="2"/>
  <c r="N154" i="2"/>
  <c r="N158" i="2"/>
  <c r="N162" i="2"/>
  <c r="N166" i="2"/>
  <c r="N170" i="2"/>
  <c r="N174" i="2"/>
  <c r="N178" i="2"/>
  <c r="N182" i="2"/>
  <c r="N186" i="2"/>
  <c r="N190" i="2"/>
  <c r="N194" i="2"/>
  <c r="N198" i="2"/>
  <c r="N202" i="2"/>
  <c r="N206" i="2"/>
  <c r="N210" i="2"/>
  <c r="N214" i="2"/>
  <c r="N218" i="2"/>
  <c r="N222" i="2"/>
  <c r="N226" i="2"/>
  <c r="N230" i="2"/>
  <c r="N234" i="2"/>
  <c r="N238" i="2"/>
  <c r="N242" i="2"/>
  <c r="N246" i="2"/>
  <c r="N250" i="2"/>
  <c r="N254" i="2"/>
  <c r="N258" i="2"/>
  <c r="N262" i="2"/>
  <c r="N266" i="2"/>
  <c r="N270" i="2"/>
  <c r="N274" i="2"/>
  <c r="N278" i="2"/>
  <c r="N148" i="2"/>
  <c r="N152" i="2"/>
  <c r="N156" i="2"/>
  <c r="N160" i="2"/>
  <c r="N164" i="2"/>
  <c r="N168" i="2"/>
  <c r="N172" i="2"/>
  <c r="N176" i="2"/>
  <c r="N180" i="2"/>
  <c r="N184" i="2"/>
  <c r="N188" i="2"/>
  <c r="N192" i="2"/>
  <c r="N196" i="2"/>
  <c r="N200" i="2"/>
  <c r="N204" i="2"/>
  <c r="N208" i="2"/>
  <c r="N212" i="2"/>
  <c r="N216" i="2"/>
  <c r="N220" i="2"/>
  <c r="N224" i="2"/>
  <c r="N228" i="2"/>
  <c r="N232" i="2"/>
  <c r="N236" i="2"/>
  <c r="N240" i="2"/>
  <c r="N244" i="2"/>
  <c r="N248" i="2"/>
  <c r="N252" i="2"/>
  <c r="N256" i="2"/>
  <c r="N260" i="2"/>
  <c r="N264" i="2"/>
  <c r="N268" i="2"/>
  <c r="N272" i="2"/>
  <c r="N276" i="2"/>
  <c r="S5" i="2"/>
  <c r="T5" i="2"/>
  <c r="F8" i="2" l="1"/>
  <c r="F12" i="2"/>
  <c r="F16" i="2"/>
  <c r="F20" i="2"/>
  <c r="F24" i="2"/>
  <c r="F28" i="2"/>
  <c r="F32" i="2"/>
  <c r="F36" i="2"/>
  <c r="F40" i="2"/>
  <c r="F44" i="2"/>
  <c r="F48" i="2"/>
  <c r="F52" i="2"/>
  <c r="F56" i="2"/>
  <c r="F60" i="2"/>
  <c r="F64" i="2"/>
  <c r="F68" i="2"/>
  <c r="F72" i="2"/>
  <c r="F76" i="2"/>
  <c r="F80" i="2"/>
  <c r="F84" i="2"/>
  <c r="F88" i="2"/>
  <c r="F92" i="2"/>
  <c r="F96" i="2"/>
  <c r="F100" i="2"/>
  <c r="F104" i="2"/>
  <c r="F108" i="2"/>
  <c r="F112" i="2"/>
  <c r="F116" i="2"/>
  <c r="F120" i="2"/>
  <c r="F124" i="2"/>
  <c r="F128" i="2"/>
  <c r="F132" i="2"/>
  <c r="F136" i="2"/>
  <c r="F140" i="2"/>
  <c r="F144" i="2"/>
  <c r="F148" i="2"/>
  <c r="F152" i="2"/>
  <c r="F156" i="2"/>
  <c r="F160" i="2"/>
  <c r="F164" i="2"/>
  <c r="F168" i="2"/>
  <c r="F172" i="2"/>
  <c r="F176" i="2"/>
  <c r="F180" i="2"/>
  <c r="F184" i="2"/>
  <c r="F188" i="2"/>
  <c r="F192" i="2"/>
  <c r="F196" i="2"/>
  <c r="F200" i="2"/>
  <c r="F204" i="2"/>
  <c r="F208" i="2"/>
  <c r="F212" i="2"/>
  <c r="F216" i="2"/>
  <c r="F220" i="2"/>
  <c r="F224" i="2"/>
  <c r="F228" i="2"/>
  <c r="F232" i="2"/>
  <c r="F236" i="2"/>
  <c r="F240" i="2"/>
  <c r="F244" i="2"/>
  <c r="F248" i="2"/>
  <c r="F252" i="2"/>
  <c r="F256" i="2"/>
  <c r="F260" i="2"/>
  <c r="F264" i="2"/>
  <c r="F268" i="2"/>
  <c r="F272" i="2"/>
  <c r="F276" i="2"/>
  <c r="F6" i="2"/>
  <c r="F9" i="2"/>
  <c r="F13" i="2"/>
  <c r="F17" i="2"/>
  <c r="F21" i="2"/>
  <c r="F25" i="2"/>
  <c r="F29" i="2"/>
  <c r="F33" i="2"/>
  <c r="F37" i="2"/>
  <c r="F41" i="2"/>
  <c r="F45" i="2"/>
  <c r="F49" i="2"/>
  <c r="F53" i="2"/>
  <c r="F57" i="2"/>
  <c r="F61" i="2"/>
  <c r="F65" i="2"/>
  <c r="F69" i="2"/>
  <c r="F10" i="2"/>
  <c r="F18" i="2"/>
  <c r="F26" i="2"/>
  <c r="F34" i="2"/>
  <c r="F42" i="2"/>
  <c r="F50" i="2"/>
  <c r="F58" i="2"/>
  <c r="F66" i="2"/>
  <c r="F73" i="2"/>
  <c r="F78" i="2"/>
  <c r="F83" i="2"/>
  <c r="F89" i="2"/>
  <c r="F94" i="2"/>
  <c r="F99" i="2"/>
  <c r="F105" i="2"/>
  <c r="F110" i="2"/>
  <c r="F115" i="2"/>
  <c r="F121" i="2"/>
  <c r="F126" i="2"/>
  <c r="F131" i="2"/>
  <c r="F137" i="2"/>
  <c r="F142" i="2"/>
  <c r="F147" i="2"/>
  <c r="F153" i="2"/>
  <c r="F158" i="2"/>
  <c r="F163" i="2"/>
  <c r="F169" i="2"/>
  <c r="F174" i="2"/>
  <c r="F179" i="2"/>
  <c r="F185" i="2"/>
  <c r="F190" i="2"/>
  <c r="F195" i="2"/>
  <c r="F201" i="2"/>
  <c r="F206" i="2"/>
  <c r="F211" i="2"/>
  <c r="F217" i="2"/>
  <c r="F222" i="2"/>
  <c r="F227" i="2"/>
  <c r="F233" i="2"/>
  <c r="F238" i="2"/>
  <c r="F243" i="2"/>
  <c r="F249" i="2"/>
  <c r="F254" i="2"/>
  <c r="F259" i="2"/>
  <c r="F265" i="2"/>
  <c r="F270" i="2"/>
  <c r="F275" i="2"/>
  <c r="F11" i="2"/>
  <c r="F19" i="2"/>
  <c r="F27" i="2"/>
  <c r="F35" i="2"/>
  <c r="F43" i="2"/>
  <c r="F51" i="2"/>
  <c r="F59" i="2"/>
  <c r="F67" i="2"/>
  <c r="F74" i="2"/>
  <c r="F79" i="2"/>
  <c r="F85" i="2"/>
  <c r="F90" i="2"/>
  <c r="F95" i="2"/>
  <c r="F101" i="2"/>
  <c r="F106" i="2"/>
  <c r="F111" i="2"/>
  <c r="F117" i="2"/>
  <c r="F122" i="2"/>
  <c r="F127" i="2"/>
  <c r="F133" i="2"/>
  <c r="F138" i="2"/>
  <c r="F143" i="2"/>
  <c r="F149" i="2"/>
  <c r="F154" i="2"/>
  <c r="F159" i="2"/>
  <c r="F165" i="2"/>
  <c r="F170" i="2"/>
  <c r="F175" i="2"/>
  <c r="F181" i="2"/>
  <c r="F186" i="2"/>
  <c r="F191" i="2"/>
  <c r="F197" i="2"/>
  <c r="F202" i="2"/>
  <c r="F207" i="2"/>
  <c r="F213" i="2"/>
  <c r="F218" i="2"/>
  <c r="F223" i="2"/>
  <c r="F229" i="2"/>
  <c r="F234" i="2"/>
  <c r="F239" i="2"/>
  <c r="F245" i="2"/>
  <c r="F250" i="2"/>
  <c r="F255" i="2"/>
  <c r="F261" i="2"/>
  <c r="F266" i="2"/>
  <c r="F271" i="2"/>
  <c r="F277" i="2"/>
  <c r="F14" i="2"/>
  <c r="F22" i="2"/>
  <c r="F30" i="2"/>
  <c r="F38" i="2"/>
  <c r="F46" i="2"/>
  <c r="F54" i="2"/>
  <c r="F62" i="2"/>
  <c r="F70" i="2"/>
  <c r="F75" i="2"/>
  <c r="F81" i="2"/>
  <c r="F86" i="2"/>
  <c r="F91" i="2"/>
  <c r="F97" i="2"/>
  <c r="F102" i="2"/>
  <c r="F107" i="2"/>
  <c r="F113" i="2"/>
  <c r="F118" i="2"/>
  <c r="F123" i="2"/>
  <c r="F129" i="2"/>
  <c r="F134" i="2"/>
  <c r="F139" i="2"/>
  <c r="F145" i="2"/>
  <c r="F150" i="2"/>
  <c r="F155" i="2"/>
  <c r="F161" i="2"/>
  <c r="F166" i="2"/>
  <c r="F171" i="2"/>
  <c r="F177" i="2"/>
  <c r="F182" i="2"/>
  <c r="F187" i="2"/>
  <c r="F193" i="2"/>
  <c r="F198" i="2"/>
  <c r="F203" i="2"/>
  <c r="F209" i="2"/>
  <c r="F214" i="2"/>
  <c r="F219" i="2"/>
  <c r="F225" i="2"/>
  <c r="F230" i="2"/>
  <c r="F235" i="2"/>
  <c r="F241" i="2"/>
  <c r="F246" i="2"/>
  <c r="F251" i="2"/>
  <c r="F257" i="2"/>
  <c r="F262" i="2"/>
  <c r="F267" i="2"/>
  <c r="F273" i="2"/>
  <c r="F278" i="2"/>
  <c r="F15" i="2"/>
  <c r="F23" i="2"/>
  <c r="F31" i="2"/>
  <c r="F39" i="2"/>
  <c r="F47" i="2"/>
  <c r="F55" i="2"/>
  <c r="F63" i="2"/>
  <c r="F71" i="2"/>
  <c r="F77" i="2"/>
  <c r="F82" i="2"/>
  <c r="F87" i="2"/>
  <c r="F93" i="2"/>
  <c r="F98" i="2"/>
  <c r="F103" i="2"/>
  <c r="F109" i="2"/>
  <c r="F114" i="2"/>
  <c r="F119" i="2"/>
  <c r="F125" i="2"/>
  <c r="F130" i="2"/>
  <c r="F135" i="2"/>
  <c r="F141" i="2"/>
  <c r="F146" i="2"/>
  <c r="F151" i="2"/>
  <c r="F157" i="2"/>
  <c r="F162" i="2"/>
  <c r="F167" i="2"/>
  <c r="F173" i="2"/>
  <c r="F178" i="2"/>
  <c r="F183" i="2"/>
  <c r="F189" i="2"/>
  <c r="F210" i="2"/>
  <c r="F231" i="2"/>
  <c r="F253" i="2"/>
  <c r="F274" i="2"/>
  <c r="F194" i="2"/>
  <c r="F215" i="2"/>
  <c r="F237" i="2"/>
  <c r="F258" i="2"/>
  <c r="F7" i="2"/>
  <c r="F199" i="2"/>
  <c r="F221" i="2"/>
  <c r="F242" i="2"/>
  <c r="F263" i="2"/>
  <c r="F205" i="2"/>
  <c r="F226" i="2"/>
  <c r="F247" i="2"/>
  <c r="F269" i="2"/>
  <c r="R7" i="2"/>
  <c r="S7" i="2"/>
  <c r="J33" i="2" l="1"/>
  <c r="H7" i="2"/>
  <c r="H11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91" i="2"/>
  <c r="H95" i="2"/>
  <c r="H99" i="2"/>
  <c r="H103" i="2"/>
  <c r="H107" i="2"/>
  <c r="H111" i="2"/>
  <c r="H115" i="2"/>
  <c r="H119" i="2"/>
  <c r="H123" i="2"/>
  <c r="H127" i="2"/>
  <c r="H131" i="2"/>
  <c r="H135" i="2"/>
  <c r="H139" i="2"/>
  <c r="H143" i="2"/>
  <c r="H147" i="2"/>
  <c r="H151" i="2"/>
  <c r="H155" i="2"/>
  <c r="H159" i="2"/>
  <c r="H163" i="2"/>
  <c r="H167" i="2"/>
  <c r="H171" i="2"/>
  <c r="H175" i="2"/>
  <c r="H179" i="2"/>
  <c r="H183" i="2"/>
  <c r="H187" i="2"/>
  <c r="H191" i="2"/>
  <c r="H195" i="2"/>
  <c r="H199" i="2"/>
  <c r="H203" i="2"/>
  <c r="H207" i="2"/>
  <c r="H211" i="2"/>
  <c r="H215" i="2"/>
  <c r="H219" i="2"/>
  <c r="H223" i="2"/>
  <c r="H227" i="2"/>
  <c r="H231" i="2"/>
  <c r="H235" i="2"/>
  <c r="H239" i="2"/>
  <c r="H243" i="2"/>
  <c r="H247" i="2"/>
  <c r="H251" i="2"/>
  <c r="H255" i="2"/>
  <c r="H259" i="2"/>
  <c r="H263" i="2"/>
  <c r="H267" i="2"/>
  <c r="H271" i="2"/>
  <c r="H275" i="2"/>
  <c r="H6" i="2"/>
  <c r="H8" i="2"/>
  <c r="H12" i="2"/>
  <c r="H16" i="2"/>
  <c r="H20" i="2"/>
  <c r="H24" i="2"/>
  <c r="H28" i="2"/>
  <c r="H32" i="2"/>
  <c r="H36" i="2"/>
  <c r="H40" i="2"/>
  <c r="H44" i="2"/>
  <c r="H48" i="2"/>
  <c r="H52" i="2"/>
  <c r="H56" i="2"/>
  <c r="H60" i="2"/>
  <c r="H64" i="2"/>
  <c r="H68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34" i="2"/>
  <c r="H9" i="2"/>
  <c r="H25" i="2"/>
  <c r="H41" i="2"/>
  <c r="H57" i="2"/>
  <c r="H72" i="2"/>
  <c r="H80" i="2"/>
  <c r="H88" i="2"/>
  <c r="H96" i="2"/>
  <c r="H104" i="2"/>
  <c r="H112" i="2"/>
  <c r="H120" i="2"/>
  <c r="H128" i="2"/>
  <c r="H136" i="2"/>
  <c r="H141" i="2"/>
  <c r="H146" i="2"/>
  <c r="H152" i="2"/>
  <c r="H157" i="2"/>
  <c r="H162" i="2"/>
  <c r="H168" i="2"/>
  <c r="H173" i="2"/>
  <c r="H178" i="2"/>
  <c r="H184" i="2"/>
  <c r="H189" i="2"/>
  <c r="H194" i="2"/>
  <c r="H200" i="2"/>
  <c r="H205" i="2"/>
  <c r="H210" i="2"/>
  <c r="H216" i="2"/>
  <c r="H221" i="2"/>
  <c r="H226" i="2"/>
  <c r="H232" i="2"/>
  <c r="H237" i="2"/>
  <c r="H242" i="2"/>
  <c r="H248" i="2"/>
  <c r="H253" i="2"/>
  <c r="H258" i="2"/>
  <c r="H264" i="2"/>
  <c r="H269" i="2"/>
  <c r="H274" i="2"/>
  <c r="H181" i="2"/>
  <c r="H202" i="2"/>
  <c r="H218" i="2"/>
  <c r="H234" i="2"/>
  <c r="H250" i="2"/>
  <c r="H261" i="2"/>
  <c r="H277" i="2"/>
  <c r="H37" i="2"/>
  <c r="H117" i="2"/>
  <c r="H150" i="2"/>
  <c r="H172" i="2"/>
  <c r="H188" i="2"/>
  <c r="H198" i="2"/>
  <c r="H214" i="2"/>
  <c r="H230" i="2"/>
  <c r="H246" i="2"/>
  <c r="H262" i="2"/>
  <c r="H278" i="2"/>
  <c r="H13" i="2"/>
  <c r="H29" i="2"/>
  <c r="H45" i="2"/>
  <c r="H61" i="2"/>
  <c r="H73" i="2"/>
  <c r="H81" i="2"/>
  <c r="H89" i="2"/>
  <c r="H97" i="2"/>
  <c r="H105" i="2"/>
  <c r="H113" i="2"/>
  <c r="H121" i="2"/>
  <c r="H129" i="2"/>
  <c r="H137" i="2"/>
  <c r="H142" i="2"/>
  <c r="H148" i="2"/>
  <c r="H153" i="2"/>
  <c r="H158" i="2"/>
  <c r="H164" i="2"/>
  <c r="H169" i="2"/>
  <c r="H174" i="2"/>
  <c r="H180" i="2"/>
  <c r="H185" i="2"/>
  <c r="H190" i="2"/>
  <c r="H196" i="2"/>
  <c r="H201" i="2"/>
  <c r="H206" i="2"/>
  <c r="H212" i="2"/>
  <c r="H217" i="2"/>
  <c r="H222" i="2"/>
  <c r="H228" i="2"/>
  <c r="H233" i="2"/>
  <c r="H238" i="2"/>
  <c r="H244" i="2"/>
  <c r="H249" i="2"/>
  <c r="H254" i="2"/>
  <c r="H260" i="2"/>
  <c r="H265" i="2"/>
  <c r="H270" i="2"/>
  <c r="H276" i="2"/>
  <c r="H176" i="2"/>
  <c r="H208" i="2"/>
  <c r="H224" i="2"/>
  <c r="H240" i="2"/>
  <c r="H256" i="2"/>
  <c r="H272" i="2"/>
  <c r="H21" i="2"/>
  <c r="H125" i="2"/>
  <c r="H145" i="2"/>
  <c r="H161" i="2"/>
  <c r="H182" i="2"/>
  <c r="H204" i="2"/>
  <c r="H220" i="2"/>
  <c r="H236" i="2"/>
  <c r="H252" i="2"/>
  <c r="H268" i="2"/>
  <c r="H17" i="2"/>
  <c r="H33" i="2"/>
  <c r="H49" i="2"/>
  <c r="H65" i="2"/>
  <c r="H76" i="2"/>
  <c r="H84" i="2"/>
  <c r="H92" i="2"/>
  <c r="H100" i="2"/>
  <c r="H108" i="2"/>
  <c r="H116" i="2"/>
  <c r="H124" i="2"/>
  <c r="H132" i="2"/>
  <c r="H138" i="2"/>
  <c r="H144" i="2"/>
  <c r="H149" i="2"/>
  <c r="H154" i="2"/>
  <c r="H160" i="2"/>
  <c r="H165" i="2"/>
  <c r="H170" i="2"/>
  <c r="H186" i="2"/>
  <c r="H192" i="2"/>
  <c r="H197" i="2"/>
  <c r="H213" i="2"/>
  <c r="H229" i="2"/>
  <c r="H245" i="2"/>
  <c r="H266" i="2"/>
  <c r="H53" i="2"/>
  <c r="H69" i="2"/>
  <c r="H77" i="2"/>
  <c r="H85" i="2"/>
  <c r="H93" i="2"/>
  <c r="H101" i="2"/>
  <c r="H109" i="2"/>
  <c r="H133" i="2"/>
  <c r="H140" i="2"/>
  <c r="H156" i="2"/>
  <c r="H166" i="2"/>
  <c r="H177" i="2"/>
  <c r="H193" i="2"/>
  <c r="H209" i="2"/>
  <c r="H225" i="2"/>
  <c r="H241" i="2"/>
  <c r="H257" i="2"/>
  <c r="H273" i="2"/>
  <c r="J217" i="2"/>
  <c r="J137" i="2"/>
  <c r="J130" i="2"/>
  <c r="J13" i="2"/>
  <c r="J163" i="2"/>
  <c r="J153" i="2"/>
  <c r="J42" i="2"/>
  <c r="J228" i="2"/>
  <c r="J229" i="2"/>
  <c r="J115" i="2"/>
  <c r="J63" i="2"/>
  <c r="J183" i="2"/>
  <c r="J201" i="2"/>
  <c r="J178" i="2"/>
  <c r="J64" i="2"/>
  <c r="J20" i="2"/>
  <c r="J66" i="2"/>
  <c r="J257" i="2"/>
  <c r="J167" i="2"/>
  <c r="J181" i="2"/>
  <c r="J112" i="2"/>
  <c r="J60" i="2"/>
  <c r="J34" i="2"/>
  <c r="J11" i="2"/>
  <c r="J62" i="2"/>
  <c r="J97" i="2"/>
  <c r="J166" i="2"/>
  <c r="J127" i="2"/>
  <c r="J196" i="2"/>
  <c r="J101" i="2"/>
  <c r="J35" i="2"/>
  <c r="J240" i="2"/>
  <c r="J254" i="2"/>
  <c r="J70" i="2"/>
  <c r="J65" i="2"/>
  <c r="J14" i="2"/>
  <c r="J37" i="2"/>
  <c r="J92" i="2"/>
  <c r="J179" i="2"/>
  <c r="J128" i="2"/>
  <c r="J51" i="2"/>
  <c r="J271" i="2"/>
  <c r="J245" i="2"/>
  <c r="J194" i="2"/>
  <c r="J117" i="2"/>
  <c r="J215" i="2"/>
  <c r="J116" i="2"/>
  <c r="J222" i="2"/>
  <c r="J86" i="2"/>
  <c r="J71" i="2"/>
  <c r="J9" i="2"/>
  <c r="J255" i="2"/>
  <c r="J12" i="2"/>
  <c r="J227" i="2"/>
  <c r="J176" i="2"/>
  <c r="J99" i="2"/>
  <c r="J48" i="2"/>
  <c r="J268" i="2"/>
  <c r="J242" i="2"/>
  <c r="J165" i="2"/>
  <c r="J114" i="2"/>
  <c r="J212" i="2"/>
  <c r="J180" i="2"/>
  <c r="J111" i="2"/>
  <c r="J150" i="2"/>
  <c r="J81" i="2"/>
  <c r="J38" i="2"/>
  <c r="J61" i="2"/>
  <c r="J277" i="2"/>
  <c r="J95" i="2"/>
  <c r="J17" i="2"/>
  <c r="J102" i="2"/>
  <c r="J238" i="2"/>
  <c r="J132" i="2"/>
  <c r="J192" i="2"/>
  <c r="J243" i="2"/>
  <c r="J6" i="2"/>
  <c r="J76" i="2"/>
  <c r="J21" i="2"/>
  <c r="J49" i="2"/>
  <c r="J89" i="2"/>
  <c r="J174" i="2"/>
  <c r="J225" i="2"/>
  <c r="J119" i="2"/>
  <c r="J204" i="2"/>
  <c r="J256" i="2"/>
  <c r="J23" i="2"/>
  <c r="J74" i="2"/>
  <c r="J25" i="2"/>
  <c r="J73" i="2"/>
  <c r="J158" i="2"/>
  <c r="J209" i="2"/>
  <c r="J261" i="2"/>
  <c r="J103" i="2"/>
  <c r="J188" i="2"/>
  <c r="J231" i="2"/>
  <c r="J244" i="2"/>
  <c r="J270" i="2"/>
  <c r="J82" i="2"/>
  <c r="J133" i="2"/>
  <c r="J146" i="2"/>
  <c r="J197" i="2"/>
  <c r="J210" i="2"/>
  <c r="J16" i="2"/>
  <c r="J67" i="2"/>
  <c r="J80" i="2"/>
  <c r="J131" i="2"/>
  <c r="J144" i="2"/>
  <c r="J195" i="2"/>
  <c r="J208" i="2"/>
  <c r="J275" i="2"/>
  <c r="J39" i="2"/>
  <c r="J55" i="2"/>
  <c r="J36" i="2"/>
  <c r="J44" i="2"/>
  <c r="J18" i="2"/>
  <c r="J69" i="2"/>
  <c r="J46" i="2"/>
  <c r="J78" i="2"/>
  <c r="J121" i="2"/>
  <c r="J129" i="2"/>
  <c r="J134" i="2"/>
  <c r="J142" i="2"/>
  <c r="J185" i="2"/>
  <c r="J198" i="2"/>
  <c r="J206" i="2"/>
  <c r="J249" i="2"/>
  <c r="J258" i="2"/>
  <c r="J267" i="2"/>
  <c r="J159" i="2"/>
  <c r="J262" i="2"/>
  <c r="J260" i="2"/>
  <c r="J266" i="2"/>
  <c r="J47" i="2"/>
  <c r="J87" i="2"/>
  <c r="J100" i="2"/>
  <c r="J45" i="2"/>
  <c r="J58" i="2"/>
  <c r="J22" i="2"/>
  <c r="J105" i="2"/>
  <c r="J113" i="2"/>
  <c r="J182" i="2"/>
  <c r="J190" i="2"/>
  <c r="J246" i="2"/>
  <c r="J148" i="2"/>
  <c r="J156" i="2"/>
  <c r="J199" i="2"/>
  <c r="J207" i="2"/>
  <c r="J223" i="2"/>
  <c r="J236" i="2"/>
  <c r="J278" i="2"/>
  <c r="J90" i="2"/>
  <c r="J109" i="2"/>
  <c r="J122" i="2"/>
  <c r="J141" i="2"/>
  <c r="J154" i="2"/>
  <c r="J173" i="2"/>
  <c r="J189" i="2"/>
  <c r="J202" i="2"/>
  <c r="J205" i="2"/>
  <c r="J218" i="2"/>
  <c r="J237" i="2"/>
  <c r="J250" i="2"/>
  <c r="J8" i="2"/>
  <c r="J24" i="2"/>
  <c r="J43" i="2"/>
  <c r="J56" i="2"/>
  <c r="J75" i="2"/>
  <c r="J88" i="2"/>
  <c r="J107" i="2"/>
  <c r="J120" i="2"/>
  <c r="J139" i="2"/>
  <c r="J152" i="2"/>
  <c r="J171" i="2"/>
  <c r="J184" i="2"/>
  <c r="J187" i="2"/>
  <c r="J200" i="2"/>
  <c r="J219" i="2"/>
  <c r="J232" i="2"/>
  <c r="J251" i="2"/>
  <c r="J193" i="2"/>
  <c r="J108" i="2"/>
  <c r="J151" i="2"/>
  <c r="J164" i="2"/>
  <c r="J172" i="2"/>
  <c r="J263" i="2"/>
  <c r="J269" i="2"/>
  <c r="J68" i="2"/>
  <c r="J31" i="2"/>
  <c r="J26" i="2"/>
  <c r="J77" i="2"/>
  <c r="J41" i="2"/>
  <c r="J54" i="2"/>
  <c r="J118" i="2"/>
  <c r="J126" i="2"/>
  <c r="J169" i="2"/>
  <c r="J177" i="2"/>
  <c r="J233" i="2"/>
  <c r="J241" i="2"/>
  <c r="J135" i="2"/>
  <c r="J143" i="2"/>
  <c r="J220" i="2"/>
  <c r="J239" i="2"/>
  <c r="J252" i="2"/>
  <c r="J265" i="2"/>
  <c r="J93" i="2"/>
  <c r="J106" i="2"/>
  <c r="J125" i="2"/>
  <c r="J138" i="2"/>
  <c r="J157" i="2"/>
  <c r="J170" i="2"/>
  <c r="J186" i="2"/>
  <c r="J221" i="2"/>
  <c r="J234" i="2"/>
  <c r="J253" i="2"/>
  <c r="J276" i="2"/>
  <c r="J27" i="2"/>
  <c r="J40" i="2"/>
  <c r="J59" i="2"/>
  <c r="J72" i="2"/>
  <c r="J91" i="2"/>
  <c r="J104" i="2"/>
  <c r="J123" i="2"/>
  <c r="J136" i="2"/>
  <c r="J155" i="2"/>
  <c r="J168" i="2"/>
  <c r="J203" i="2"/>
  <c r="J216" i="2"/>
  <c r="J235" i="2"/>
  <c r="J248" i="2"/>
  <c r="J53" i="2"/>
  <c r="J30" i="2"/>
  <c r="J110" i="2"/>
  <c r="J161" i="2"/>
  <c r="J230" i="2"/>
  <c r="J140" i="2"/>
  <c r="J191" i="2"/>
  <c r="J259" i="2"/>
  <c r="J274" i="2"/>
  <c r="J84" i="2"/>
  <c r="J29" i="2"/>
  <c r="J7" i="2"/>
  <c r="J57" i="2"/>
  <c r="J94" i="2"/>
  <c r="J145" i="2"/>
  <c r="J214" i="2"/>
  <c r="J124" i="2"/>
  <c r="J175" i="2"/>
  <c r="J247" i="2"/>
  <c r="J273" i="2"/>
  <c r="J85" i="2"/>
  <c r="J98" i="2"/>
  <c r="J149" i="2"/>
  <c r="J162" i="2"/>
  <c r="J213" i="2"/>
  <c r="J226" i="2"/>
  <c r="J19" i="2"/>
  <c r="J32" i="2"/>
  <c r="J83" i="2"/>
  <c r="J96" i="2"/>
  <c r="J147" i="2"/>
  <c r="J160" i="2"/>
  <c r="J211" i="2"/>
  <c r="J224" i="2"/>
  <c r="J272" i="2"/>
  <c r="J28" i="2"/>
  <c r="J15" i="2"/>
  <c r="J10" i="2"/>
  <c r="J52" i="2"/>
  <c r="J264" i="2"/>
  <c r="J79" i="2"/>
  <c r="J50" i="2"/>
</calcChain>
</file>

<file path=xl/sharedStrings.xml><?xml version="1.0" encoding="utf-8"?>
<sst xmlns="http://schemas.openxmlformats.org/spreadsheetml/2006/main" count="28" uniqueCount="20">
  <si>
    <t>Date</t>
  </si>
  <si>
    <t>APPL</t>
  </si>
  <si>
    <t>SPX</t>
  </si>
  <si>
    <t>UST3M</t>
  </si>
  <si>
    <t>Beta</t>
  </si>
  <si>
    <t>Stock price</t>
  </si>
  <si>
    <t>Mean</t>
  </si>
  <si>
    <t>Standard deviation</t>
  </si>
  <si>
    <r>
      <t>Specific part of the return (</t>
    </r>
    <r>
      <rPr>
        <b/>
        <i/>
        <sz val="12"/>
        <color theme="1"/>
        <rFont val="Symbol"/>
        <family val="1"/>
        <charset val="2"/>
      </rPr>
      <t>e</t>
    </r>
    <r>
      <rPr>
        <b/>
        <i/>
        <vertAlign val="subscript"/>
        <sz val="12"/>
        <color theme="1"/>
        <rFont val="Arial"/>
        <family val="2"/>
        <scheme val="major"/>
      </rPr>
      <t>i</t>
    </r>
    <r>
      <rPr>
        <b/>
        <i/>
        <sz val="12"/>
        <color theme="1"/>
        <rFont val="Symbol"/>
        <family val="1"/>
        <charset val="2"/>
      </rPr>
      <t>)</t>
    </r>
  </si>
  <si>
    <r>
      <t>Return (R</t>
    </r>
    <r>
      <rPr>
        <b/>
        <i/>
        <vertAlign val="subscript"/>
        <sz val="12"/>
        <color theme="1"/>
        <rFont val="Arial"/>
        <family val="2"/>
        <scheme val="minor"/>
      </rPr>
      <t>i</t>
    </r>
    <r>
      <rPr>
        <b/>
        <i/>
        <sz val="12"/>
        <color theme="1"/>
        <rFont val="Arial"/>
        <family val="2"/>
        <scheme val="minor"/>
      </rPr>
      <t>)</t>
    </r>
  </si>
  <si>
    <r>
      <t>Market factor 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-E(R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))</t>
    </r>
  </si>
  <si>
    <r>
      <t>Expected return E(R</t>
    </r>
    <r>
      <rPr>
        <b/>
        <i/>
        <vertAlign val="subscript"/>
        <sz val="12"/>
        <color theme="1"/>
        <rFont val="Arial"/>
        <family val="2"/>
        <scheme val="minor"/>
      </rPr>
      <t>i</t>
    </r>
    <r>
      <rPr>
        <b/>
        <i/>
        <sz val="12"/>
        <color theme="1"/>
        <rFont val="Arial"/>
        <family val="2"/>
        <scheme val="minor"/>
      </rPr>
      <t>)</t>
    </r>
  </si>
  <si>
    <r>
      <t xml:space="preserve">Systematic part of the return </t>
    </r>
    <r>
      <rPr>
        <b/>
        <i/>
        <sz val="12"/>
        <color theme="1"/>
        <rFont val="Symbol"/>
        <family val="1"/>
        <charset val="2"/>
      </rPr>
      <t>b</t>
    </r>
    <r>
      <rPr>
        <b/>
        <i/>
        <vertAlign val="subscript"/>
        <sz val="12"/>
        <color theme="1"/>
        <rFont val="Arial"/>
        <family val="2"/>
        <scheme val="major"/>
      </rPr>
      <t>i</t>
    </r>
    <r>
      <rPr>
        <b/>
        <i/>
        <sz val="12"/>
        <color theme="1"/>
        <rFont val="Arial"/>
        <family val="2"/>
        <scheme val="minor"/>
      </rPr>
      <t>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-E(R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))</t>
    </r>
  </si>
  <si>
    <t>Decomposition of returns for Apple (APPL) stocks</t>
  </si>
  <si>
    <t>Period</t>
  </si>
  <si>
    <t>Decomposition of the Apple stock return in three parts: expected return, systematic return and specific return</t>
  </si>
  <si>
    <r>
      <t>Return
R</t>
    </r>
    <r>
      <rPr>
        <b/>
        <i/>
        <vertAlign val="subscript"/>
        <sz val="12"/>
        <color theme="1"/>
        <rFont val="Arial"/>
        <family val="2"/>
        <scheme val="minor"/>
      </rPr>
      <t>i</t>
    </r>
  </si>
  <si>
    <r>
      <t>Expected return
E(R</t>
    </r>
    <r>
      <rPr>
        <b/>
        <i/>
        <vertAlign val="subscript"/>
        <sz val="12"/>
        <color theme="1"/>
        <rFont val="Arial"/>
        <family val="2"/>
        <scheme val="minor"/>
      </rPr>
      <t>i</t>
    </r>
    <r>
      <rPr>
        <b/>
        <i/>
        <sz val="12"/>
        <color theme="1"/>
        <rFont val="Arial"/>
        <family val="2"/>
        <scheme val="minor"/>
      </rPr>
      <t>)</t>
    </r>
  </si>
  <si>
    <r>
      <rPr>
        <b/>
        <i/>
        <sz val="12"/>
        <color theme="1"/>
        <rFont val="Arial"/>
        <family val="2"/>
        <scheme val="major"/>
      </rPr>
      <t>Systematic return</t>
    </r>
    <r>
      <rPr>
        <b/>
        <i/>
        <sz val="12"/>
        <color theme="1"/>
        <rFont val="Symbol"/>
        <family val="1"/>
        <charset val="2"/>
      </rPr>
      <t xml:space="preserve">
b</t>
    </r>
    <r>
      <rPr>
        <b/>
        <i/>
        <vertAlign val="subscript"/>
        <sz val="12"/>
        <color theme="1"/>
        <rFont val="Arial"/>
        <family val="2"/>
        <scheme val="major"/>
      </rPr>
      <t>i</t>
    </r>
    <r>
      <rPr>
        <b/>
        <i/>
        <sz val="12"/>
        <color theme="1"/>
        <rFont val="Arial"/>
        <family val="2"/>
        <scheme val="minor"/>
      </rPr>
      <t>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-E(R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))</t>
    </r>
  </si>
  <si>
    <r>
      <rPr>
        <b/>
        <i/>
        <sz val="12"/>
        <color theme="1"/>
        <rFont val="Arial"/>
        <family val="2"/>
        <scheme val="major"/>
      </rPr>
      <t>Specific return</t>
    </r>
    <r>
      <rPr>
        <b/>
        <i/>
        <sz val="12"/>
        <color theme="1"/>
        <rFont val="Symbol"/>
        <family val="1"/>
        <charset val="2"/>
      </rPr>
      <t xml:space="preserve">
e</t>
    </r>
    <r>
      <rPr>
        <b/>
        <i/>
        <vertAlign val="subscript"/>
        <sz val="12"/>
        <color theme="1"/>
        <rFont val="Arial"/>
        <family val="2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</si>
</sst>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%"/>
    <numFmt numFmtId="165" formatCode="mm/yyyy"/>
  </numFmts>
  <fonts count="13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b/>
      <i/>
      <sz val="12"/>
      <color theme="1"/>
      <name val="Arial"/>
      <family val="2"/>
      <scheme val="minor"/>
    </font>
    <font>
      <b/>
      <i/>
      <sz val="12"/>
      <color theme="1"/>
      <name val="Symbol"/>
      <family val="1"/>
      <charset val="2"/>
    </font>
    <font>
      <b/>
      <i/>
      <vertAlign val="subscript"/>
      <sz val="12"/>
      <color theme="1"/>
      <name val="Arial"/>
      <family val="2"/>
      <scheme val="major"/>
    </font>
    <font>
      <b/>
      <i/>
      <vertAlign val="subscript"/>
      <sz val="12"/>
      <color theme="1"/>
      <name val="Arial"/>
      <family val="2"/>
      <scheme val="minor"/>
    </font>
    <font>
      <b/>
      <i/>
      <sz val="12"/>
      <color theme="1"/>
      <name val="Arial"/>
      <family val="2"/>
      <scheme val="major"/>
    </font>
    <font>
      <b/>
      <i/>
      <sz val="12"/>
      <color theme="1"/>
      <name val="Arial"/>
      <family val="2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4" fontId="1" fillId="0" borderId="0" xfId="1" applyNumberFormat="1" applyAlignment="1">
      <alignment horizontal="left" vertical="center"/>
    </xf>
    <xf numFmtId="2" fontId="1" fillId="0" borderId="0" xfId="1" applyNumberFormat="1" applyAlignment="1">
      <alignment horizontal="center" vertical="center"/>
    </xf>
    <xf numFmtId="0" fontId="2" fillId="0" borderId="0" xfId="1" applyFont="1" applyAlignment="1">
      <alignment horizontal="left" vertical="center"/>
    </xf>
    <xf numFmtId="10" fontId="1" fillId="0" borderId="0" xfId="1" applyNumberFormat="1" applyAlignment="1">
      <alignment horizontal="left" vertical="center"/>
    </xf>
    <xf numFmtId="10" fontId="0" fillId="0" borderId="0" xfId="2" applyNumberFormat="1" applyFont="1" applyAlignment="1">
      <alignment horizontal="left" vertical="center"/>
    </xf>
    <xf numFmtId="2" fontId="1" fillId="0" borderId="0" xfId="1" applyNumberFormat="1" applyAlignment="1">
      <alignment horizontal="left" vertical="center"/>
    </xf>
    <xf numFmtId="0" fontId="1" fillId="0" borderId="0" xfId="1"/>
    <xf numFmtId="14" fontId="1" fillId="0" borderId="0" xfId="1" applyNumberFormat="1"/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10" fontId="1" fillId="0" borderId="0" xfId="1" applyNumberFormat="1" applyBorder="1" applyAlignment="1">
      <alignment horizontal="left" vertical="center"/>
    </xf>
    <xf numFmtId="10" fontId="0" fillId="0" borderId="0" xfId="2" applyNumberFormat="1" applyFont="1" applyBorder="1" applyAlignment="1">
      <alignment horizontal="left" vertical="center"/>
    </xf>
    <xf numFmtId="10" fontId="0" fillId="0" borderId="0" xfId="2" applyNumberFormat="1" applyFont="1" applyBorder="1" applyAlignment="1">
      <alignment horizontal="center" vertical="center"/>
    </xf>
    <xf numFmtId="2" fontId="1" fillId="0" borderId="0" xfId="1" applyNumberFormat="1" applyBorder="1" applyAlignment="1">
      <alignment horizontal="left" vertical="center"/>
    </xf>
    <xf numFmtId="10" fontId="0" fillId="2" borderId="0" xfId="2" applyNumberFormat="1" applyFont="1" applyFill="1" applyBorder="1" applyAlignment="1">
      <alignment horizontal="left" vertical="center"/>
    </xf>
    <xf numFmtId="2" fontId="1" fillId="2" borderId="1" xfId="1" applyNumberFormat="1" applyFont="1" applyFill="1" applyBorder="1" applyAlignment="1">
      <alignment horizontal="left" vertical="center"/>
    </xf>
    <xf numFmtId="10" fontId="1" fillId="2" borderId="0" xfId="1" applyNumberForma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5" fontId="1" fillId="0" borderId="0" xfId="1" applyNumberFormat="1" applyAlignment="1">
      <alignment horizontal="left" vertical="center"/>
    </xf>
    <xf numFmtId="165" fontId="1" fillId="0" borderId="2" xfId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0" fontId="0" fillId="0" borderId="2" xfId="7" applyNumberFormat="1" applyFont="1" applyBorder="1" applyAlignment="1">
      <alignment horizontal="center" vertical="center"/>
    </xf>
  </cellXfs>
  <cellStyles count="8">
    <cellStyle name="Normal" xfId="0" builtinId="0"/>
    <cellStyle name="Normal 2" xfId="1" xr:uid="{31CC9D42-52DD-7944-8C9E-105844412A32}"/>
    <cellStyle name="Normal 3" xfId="3" xr:uid="{8473D6F1-F718-9940-9B3A-78ED9D7F5B18}"/>
    <cellStyle name="Normal 4" xfId="6" xr:uid="{42A359DD-151E-1D49-A78A-616AC023D7E1}"/>
    <cellStyle name="Per cent 2" xfId="2" xr:uid="{4B243B0C-B706-7245-8808-23DB71C6EE8C}"/>
    <cellStyle name="Per cent 3" xfId="4" xr:uid="{1D0814A8-3682-C749-9091-2385348878A1}"/>
    <cellStyle name="Per cent 4" xfId="5" xr:uid="{C089EE2D-C72A-7843-B539-6F9BC4074353}"/>
    <cellStyle name="Pourcentag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0986584049092"/>
          <c:y val="2.4516838318399601E-2"/>
          <c:w val="0.88204519426711325"/>
          <c:h val="0.76759949090790347"/>
        </c:manualLayout>
      </c:layout>
      <c:barChart>
        <c:barDir val="col"/>
        <c:grouping val="clustered"/>
        <c:varyColors val="0"/>
        <c:ser>
          <c:idx val="0"/>
          <c:order val="0"/>
          <c:tx>
            <c:v>Asset return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'Market data'!$A$265:$A$276</c:f>
              <c:numCache>
                <c:formatCode>mm/yyyy</c:formatCode>
                <c:ptCount val="12"/>
                <c:pt idx="0">
                  <c:v>44225</c:v>
                </c:pt>
                <c:pt idx="1">
                  <c:v>44253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44407</c:v>
                </c:pt>
                <c:pt idx="7">
                  <c:v>44439</c:v>
                </c:pt>
                <c:pt idx="8">
                  <c:v>44469</c:v>
                </c:pt>
                <c:pt idx="9">
                  <c:v>44498</c:v>
                </c:pt>
                <c:pt idx="10">
                  <c:v>44530</c:v>
                </c:pt>
                <c:pt idx="11">
                  <c:v>44561</c:v>
                </c:pt>
              </c:numCache>
            </c:numRef>
          </c:cat>
          <c:val>
            <c:numRef>
              <c:f>'Market data'!$D$265:$D$276</c:f>
              <c:numCache>
                <c:formatCode>0.00%</c:formatCode>
                <c:ptCount val="12"/>
                <c:pt idx="0">
                  <c:v>-5.8992759196290377E-3</c:v>
                </c:pt>
                <c:pt idx="1">
                  <c:v>-8.3411291875817084E-2</c:v>
                </c:pt>
                <c:pt idx="2">
                  <c:v>7.4752884343693747E-3</c:v>
                </c:pt>
                <c:pt idx="3">
                  <c:v>7.3809797157871018E-2</c:v>
                </c:pt>
                <c:pt idx="4">
                  <c:v>-5.4037659648016351E-2</c:v>
                </c:pt>
                <c:pt idx="5">
                  <c:v>9.419352585463131E-2</c:v>
                </c:pt>
                <c:pt idx="6">
                  <c:v>6.3584180986737571E-2</c:v>
                </c:pt>
                <c:pt idx="7">
                  <c:v>3.9831989105433417E-2</c:v>
                </c:pt>
                <c:pt idx="8">
                  <c:v>-7.1719959645488413E-2</c:v>
                </c:pt>
                <c:pt idx="9">
                  <c:v>5.8061986943519786E-2</c:v>
                </c:pt>
                <c:pt idx="10">
                  <c:v>9.9307520236945127E-2</c:v>
                </c:pt>
                <c:pt idx="11">
                  <c:v>7.1037845510293671E-2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0-454E-862E-93585B279B07}"/>
            </c:ext>
          </c:extLst>
        </c:ser>
        <c:ser>
          <c:idx val="1"/>
          <c:order val="1"/>
          <c:tx>
            <c:v>Expected return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'Market data'!$A$265:$A$276</c:f>
              <c:numCache>
                <c:formatCode>mm/yyyy</c:formatCode>
                <c:ptCount val="12"/>
                <c:pt idx="0">
                  <c:v>44225</c:v>
                </c:pt>
                <c:pt idx="1">
                  <c:v>44253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44407</c:v>
                </c:pt>
                <c:pt idx="7">
                  <c:v>44439</c:v>
                </c:pt>
                <c:pt idx="8">
                  <c:v>44469</c:v>
                </c:pt>
                <c:pt idx="9">
                  <c:v>44498</c:v>
                </c:pt>
                <c:pt idx="10">
                  <c:v>44530</c:v>
                </c:pt>
                <c:pt idx="11">
                  <c:v>44561</c:v>
                </c:pt>
              </c:numCache>
            </c:numRef>
          </c:cat>
          <c:val>
            <c:numRef>
              <c:f>'Market data'!$F$265:$F$276</c:f>
              <c:numCache>
                <c:formatCode>0.00%</c:formatCode>
                <c:ptCount val="12"/>
                <c:pt idx="0">
                  <c:v>2.2127028240248259E-2</c:v>
                </c:pt>
                <c:pt idx="1">
                  <c:v>2.2127028240248259E-2</c:v>
                </c:pt>
                <c:pt idx="2">
                  <c:v>2.2127028240248259E-2</c:v>
                </c:pt>
                <c:pt idx="3">
                  <c:v>2.2127028240248259E-2</c:v>
                </c:pt>
                <c:pt idx="4">
                  <c:v>2.2127028240248259E-2</c:v>
                </c:pt>
                <c:pt idx="5">
                  <c:v>2.2127028240248259E-2</c:v>
                </c:pt>
                <c:pt idx="6">
                  <c:v>2.2127028240248259E-2</c:v>
                </c:pt>
                <c:pt idx="7">
                  <c:v>2.2127028240248259E-2</c:v>
                </c:pt>
                <c:pt idx="8">
                  <c:v>2.2127028240248259E-2</c:v>
                </c:pt>
                <c:pt idx="9">
                  <c:v>2.2127028240248259E-2</c:v>
                </c:pt>
                <c:pt idx="10">
                  <c:v>2.2127028240248259E-2</c:v>
                </c:pt>
                <c:pt idx="11">
                  <c:v>2.2127028240248259E-2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0-454E-862E-93585B279B07}"/>
            </c:ext>
          </c:extLst>
        </c:ser>
        <c:ser>
          <c:idx val="3"/>
          <c:order val="2"/>
          <c:tx>
            <c:v>Systematic return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'Market data'!$A$265:$A$276</c:f>
              <c:numCache>
                <c:formatCode>mm/yyyy</c:formatCode>
                <c:ptCount val="12"/>
                <c:pt idx="0">
                  <c:v>44225</c:v>
                </c:pt>
                <c:pt idx="1">
                  <c:v>44253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44407</c:v>
                </c:pt>
                <c:pt idx="7">
                  <c:v>44439</c:v>
                </c:pt>
                <c:pt idx="8">
                  <c:v>44469</c:v>
                </c:pt>
                <c:pt idx="9">
                  <c:v>44498</c:v>
                </c:pt>
                <c:pt idx="10">
                  <c:v>44530</c:v>
                </c:pt>
                <c:pt idx="11">
                  <c:v>44561</c:v>
                </c:pt>
              </c:numCache>
            </c:numRef>
          </c:cat>
          <c:val>
            <c:numRef>
              <c:f>'Market data'!$J$265:$J$276</c:f>
              <c:numCache>
                <c:formatCode>0.00%</c:formatCode>
                <c:ptCount val="12"/>
                <c:pt idx="0">
                  <c:v>-1.244132950829404E-2</c:v>
                </c:pt>
                <c:pt idx="1">
                  <c:v>-0.1438214442224636</c:v>
                </c:pt>
                <c:pt idx="2">
                  <c:v>-6.9809663901616345E-2</c:v>
                </c:pt>
                <c:pt idx="3">
                  <c:v>-3.1665831984774226E-2</c:v>
                </c:pt>
                <c:pt idx="4">
                  <c:v>-7.8063955694336398E-2</c:v>
                </c:pt>
                <c:pt idx="5">
                  <c:v>4.3499406814344665E-2</c:v>
                </c:pt>
                <c:pt idx="6">
                  <c:v>5.4425313779824305E-3</c:v>
                </c:pt>
                <c:pt idx="7">
                  <c:v>-1.9283625448982981E-2</c:v>
                </c:pt>
                <c:pt idx="8">
                  <c:v>-2.7350572659138248E-2</c:v>
                </c:pt>
                <c:pt idx="9">
                  <c:v>-6.511020573976932E-2</c:v>
                </c:pt>
                <c:pt idx="10">
                  <c:v>8.6184185808766536E-2</c:v>
                </c:pt>
                <c:pt idx="11">
                  <c:v>-7.0728157003096953E-3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0-454E-862E-93585B279B07}"/>
            </c:ext>
          </c:extLst>
        </c:ser>
        <c:ser>
          <c:idx val="2"/>
          <c:order val="3"/>
          <c:tx>
            <c:v>Specific return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'Market data'!$A$265:$A$276</c:f>
              <c:numCache>
                <c:formatCode>mm/yyyy</c:formatCode>
                <c:ptCount val="12"/>
                <c:pt idx="0">
                  <c:v>44225</c:v>
                </c:pt>
                <c:pt idx="1">
                  <c:v>44253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44407</c:v>
                </c:pt>
                <c:pt idx="7">
                  <c:v>44439</c:v>
                </c:pt>
                <c:pt idx="8">
                  <c:v>44469</c:v>
                </c:pt>
                <c:pt idx="9">
                  <c:v>44498</c:v>
                </c:pt>
                <c:pt idx="10">
                  <c:v>44530</c:v>
                </c:pt>
                <c:pt idx="11">
                  <c:v>44561</c:v>
                </c:pt>
              </c:numCache>
            </c:numRef>
          </c:cat>
          <c:val>
            <c:numRef>
              <c:f>'Market data'!$H$265:$H$276</c:f>
              <c:numCache>
                <c:formatCode>0.00%</c:formatCode>
                <c:ptCount val="12"/>
                <c:pt idx="0">
                  <c:v>-1.5584974651583258E-2</c:v>
                </c:pt>
                <c:pt idx="1">
                  <c:v>3.828312410639826E-2</c:v>
                </c:pt>
                <c:pt idx="2">
                  <c:v>5.5157924095737464E-2</c:v>
                </c:pt>
                <c:pt idx="3">
                  <c:v>8.3348600902396985E-2</c:v>
                </c:pt>
                <c:pt idx="4">
                  <c:v>1.8992678060717927E-3</c:v>
                </c:pt>
                <c:pt idx="5">
                  <c:v>2.856709080003839E-2</c:v>
                </c:pt>
                <c:pt idx="6">
                  <c:v>3.6014621368506881E-2</c:v>
                </c:pt>
                <c:pt idx="7">
                  <c:v>3.698858631416814E-2</c:v>
                </c:pt>
                <c:pt idx="8">
                  <c:v>-6.6496415226598424E-2</c:v>
                </c:pt>
                <c:pt idx="9">
                  <c:v>0.10104516444304085</c:v>
                </c:pt>
                <c:pt idx="10">
                  <c:v>-9.0036938120696703E-3</c:v>
                </c:pt>
                <c:pt idx="11">
                  <c:v>5.5983632970355107E-2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0-454E-862E-93585B27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329328"/>
        <c:axId val="887323504"/>
      </c:barChart>
      <c:dateAx>
        <c:axId val="88732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(in months)</a:t>
                </a:r>
              </a:p>
            </c:rich>
          </c:tx>
          <c:layout>
            <c:manualLayout>
              <c:xMode val="edge"/>
              <c:yMode val="edge"/>
              <c:x val="0.45256525379208951"/>
              <c:y val="0.85946333565493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7323504"/>
        <c:crosses val="autoZero"/>
        <c:auto val="1"/>
        <c:lblOffset val="100"/>
        <c:baseTimeUnit val="months"/>
      </c:dateAx>
      <c:valAx>
        <c:axId val="887323504"/>
        <c:scaling>
          <c:orientation val="minMax"/>
          <c:max val="0.15000000000000002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732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E42A27-FAD7-41A6-9CBF-FB4BC42BE938}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CC9E76-749C-4891-822B-1BDD7DA997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SimTrade/0.%20%20Blog%20SimTrade/1.%20Billets%20en%20cours%20de%20r&#233;daction/2021-10%20Youssef%20LOURAOUI%20(S&#233;rie%202)/2.%20Posts/17.%20Implementing%20Markowitz/Markowitz_model_2022_03_13_Y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ussef\Downloads\Saved_documents\Simtrade\Black_Litterman_model_2022_03_13_Y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asset portfolio (real data)"/>
      <sheetName val="3-asset portfolio (simulated)"/>
    </sheetNames>
    <sheetDataSet>
      <sheetData sheetId="0"/>
      <sheetData sheetId="1">
        <row r="6">
          <cell r="B6">
            <v>0.15</v>
          </cell>
        </row>
        <row r="7">
          <cell r="B7">
            <v>0.22</v>
          </cell>
        </row>
        <row r="8">
          <cell r="B8">
            <v>0.1</v>
          </cell>
        </row>
        <row r="18">
          <cell r="B18">
            <v>4.0000000000000008E-2</v>
          </cell>
          <cell r="C18">
            <v>2.0999999999999998E-2</v>
          </cell>
          <cell r="D18">
            <v>1.6000000000000004E-2</v>
          </cell>
        </row>
        <row r="19">
          <cell r="B19">
            <v>2.0999999999999998E-2</v>
          </cell>
          <cell r="C19">
            <v>0.12249999999999998</v>
          </cell>
          <cell r="D19">
            <v>1.7499999999999998E-2</v>
          </cell>
        </row>
        <row r="20">
          <cell r="B20">
            <v>1.6000000000000004E-2</v>
          </cell>
          <cell r="C20">
            <v>1.7499999999999998E-2</v>
          </cell>
          <cell r="D20">
            <v>1.0000000000000002E-2</v>
          </cell>
        </row>
        <row r="25">
          <cell r="B25">
            <v>0.18</v>
          </cell>
        </row>
        <row r="42">
          <cell r="A42">
            <v>1</v>
          </cell>
        </row>
        <row r="43">
          <cell r="A43">
            <v>1</v>
          </cell>
        </row>
        <row r="44">
          <cell r="A44">
            <v>1</v>
          </cell>
        </row>
        <row r="47">
          <cell r="B47">
            <v>137.26452119309261</v>
          </cell>
        </row>
        <row r="48">
          <cell r="B48">
            <v>9.9440737833594977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_model (real data)"/>
      <sheetName val="Data SPX"/>
      <sheetName val="Data TBILL3M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9224-0BB7-3E40-B572-99B8D7FA4A10}">
  <dimension ref="A1:U364"/>
  <sheetViews>
    <sheetView showGridLines="0" zoomScale="97" workbookViewId="0"/>
  </sheetViews>
  <sheetFormatPr baseColWidth="10" defaultColWidth="12.453125" defaultRowHeight="15"/>
  <cols>
    <col min="1" max="1" width="11.7265625" style="2" customWidth="1"/>
    <col min="2" max="2" width="11.81640625" style="24" customWidth="1"/>
    <col min="3" max="3" width="2.7265625" style="2" customWidth="1"/>
    <col min="4" max="4" width="11.7265625" style="24" customWidth="1"/>
    <col min="5" max="5" width="2.7265625" style="24" customWidth="1"/>
    <col min="6" max="6" width="21.453125" style="24" customWidth="1"/>
    <col min="7" max="7" width="2.81640625" style="24" customWidth="1"/>
    <col min="8" max="8" width="39.453125" style="24" customWidth="1"/>
    <col min="9" max="9" width="2.54296875" style="2" customWidth="1"/>
    <col min="10" max="10" width="25.54296875" style="24" customWidth="1"/>
    <col min="11" max="11" width="2.54296875" style="2" customWidth="1"/>
    <col min="12" max="12" width="10.453125" style="24" customWidth="1"/>
    <col min="13" max="13" width="8" style="24" customWidth="1"/>
    <col min="14" max="14" width="11" style="24" customWidth="1"/>
    <col min="15" max="15" width="11" style="2" customWidth="1"/>
    <col min="16" max="16" width="12.453125" style="2"/>
    <col min="17" max="17" width="17" style="2" customWidth="1"/>
    <col min="18" max="18" width="12.81640625" style="2" customWidth="1"/>
    <col min="19" max="19" width="9.54296875" style="2" customWidth="1"/>
    <col min="20" max="20" width="8" style="2" customWidth="1"/>
    <col min="21" max="16384" width="12.453125" style="2"/>
  </cols>
  <sheetData>
    <row r="1" spans="1:21" ht="17.399999999999999">
      <c r="A1" s="1" t="s">
        <v>13</v>
      </c>
    </row>
    <row r="3" spans="1:21" ht="18">
      <c r="B3" s="27" t="s">
        <v>5</v>
      </c>
      <c r="D3" s="27" t="s">
        <v>9</v>
      </c>
      <c r="E3" s="28"/>
      <c r="F3" s="27" t="s">
        <v>11</v>
      </c>
      <c r="G3" s="28"/>
      <c r="H3" s="27" t="s">
        <v>12</v>
      </c>
      <c r="J3" s="27" t="s">
        <v>8</v>
      </c>
      <c r="L3" s="34" t="s">
        <v>10</v>
      </c>
      <c r="M3" s="34"/>
      <c r="N3" s="34"/>
      <c r="O3" s="14"/>
      <c r="Q3" s="14"/>
      <c r="R3" s="14"/>
      <c r="S3" s="14"/>
      <c r="T3" s="14"/>
    </row>
    <row r="4" spans="1:21" s="15" customFormat="1" ht="15.6">
      <c r="A4" s="3" t="s">
        <v>0</v>
      </c>
      <c r="B4" s="23" t="s">
        <v>1</v>
      </c>
      <c r="D4" s="23" t="s">
        <v>1</v>
      </c>
      <c r="E4" s="29"/>
      <c r="F4" s="23" t="s">
        <v>1</v>
      </c>
      <c r="G4" s="29"/>
      <c r="H4" s="23" t="s">
        <v>1</v>
      </c>
      <c r="I4" s="2"/>
      <c r="J4" s="23" t="s">
        <v>1</v>
      </c>
      <c r="K4" s="2"/>
      <c r="L4" s="23" t="s">
        <v>2</v>
      </c>
      <c r="M4" s="23" t="s">
        <v>3</v>
      </c>
      <c r="N4" s="23" t="s">
        <v>2</v>
      </c>
      <c r="Q4" s="3"/>
      <c r="R4" s="3" t="s">
        <v>1</v>
      </c>
      <c r="S4" s="3" t="s">
        <v>2</v>
      </c>
      <c r="T4" s="3" t="s">
        <v>3</v>
      </c>
    </row>
    <row r="5" spans="1:21" ht="15.6">
      <c r="A5" s="30">
        <v>36311</v>
      </c>
      <c r="B5" s="5">
        <v>0.39300000000000002</v>
      </c>
      <c r="Q5" s="15" t="s">
        <v>6</v>
      </c>
      <c r="R5" s="22">
        <f>AVERAGE(D6:D278)</f>
        <v>2.2127028240248259E-2</v>
      </c>
      <c r="S5" s="22">
        <f t="shared" ref="S5:T5" si="0">AVERAGE(L6:L278)*12</f>
        <v>5.3686008208292918E-2</v>
      </c>
      <c r="T5" s="22">
        <f t="shared" si="0"/>
        <v>1.5758974358974324E-2</v>
      </c>
      <c r="U5" s="14"/>
    </row>
    <row r="6" spans="1:21" ht="15.6">
      <c r="A6" s="30">
        <v>36341</v>
      </c>
      <c r="B6" s="5">
        <v>0.41499999999999998</v>
      </c>
      <c r="D6" s="25">
        <f t="shared" ref="D6:D69" si="1">LN(B6/B5)</f>
        <v>5.4468908361437009E-2</v>
      </c>
      <c r="E6" s="25"/>
      <c r="F6" s="25">
        <f>$R$5</f>
        <v>2.2127028240248259E-2</v>
      </c>
      <c r="G6" s="25"/>
      <c r="H6" s="25">
        <f>$R$7*N6</f>
        <v>6.99027244133517E-2</v>
      </c>
      <c r="J6" s="25">
        <f t="shared" ref="J6:J69" si="2">D6-$R$5-$R$7*N6</f>
        <v>-3.756084429216295E-2</v>
      </c>
      <c r="L6" s="25">
        <v>5.3037836427730939E-2</v>
      </c>
      <c r="M6" s="25">
        <v>3.8083333333333337E-3</v>
      </c>
      <c r="N6" s="26">
        <f>L6-$M6</f>
        <v>4.9229503094397609E-2</v>
      </c>
      <c r="O6" s="7"/>
      <c r="Q6" s="15" t="s">
        <v>7</v>
      </c>
      <c r="R6" s="20">
        <f>_xlfn.STDEV.S(D6:D278)</f>
        <v>0.12112587418733198</v>
      </c>
      <c r="S6" s="20">
        <f t="shared" ref="S6" si="3">_xlfn.STDEV.S(L6:L278)</f>
        <v>4.2352603100054266E-2</v>
      </c>
      <c r="T6" s="20"/>
      <c r="U6" s="14"/>
    </row>
    <row r="7" spans="1:21" ht="15.6">
      <c r="A7" s="30">
        <v>36371</v>
      </c>
      <c r="B7" s="5">
        <v>0.498</v>
      </c>
      <c r="D7" s="25">
        <f t="shared" si="1"/>
        <v>0.18232155679395459</v>
      </c>
      <c r="E7" s="25"/>
      <c r="F7" s="25">
        <f>$R$5</f>
        <v>2.2127028240248259E-2</v>
      </c>
      <c r="G7" s="25"/>
      <c r="H7" s="25">
        <f t="shared" ref="H7:H70" si="4">$R$7*N7</f>
        <v>-5.1613020135849293E-2</v>
      </c>
      <c r="J7" s="25">
        <f t="shared" si="2"/>
        <v>0.21180754868955562</v>
      </c>
      <c r="L7" s="25">
        <v>-3.2557178901413651E-2</v>
      </c>
      <c r="M7" s="25">
        <v>3.7916666666666667E-3</v>
      </c>
      <c r="N7" s="26">
        <f t="shared" ref="N7:N70" si="5">L7-$M7</f>
        <v>-3.6348845568080317E-2</v>
      </c>
      <c r="O7" s="7"/>
      <c r="Q7" s="3" t="s">
        <v>4</v>
      </c>
      <c r="R7" s="21">
        <f>_xlfn.COVARIANCE.S(D6:D278,$N$6:$N$278)/_xlfn.VAR.S($N$6:$N$278)</f>
        <v>1.4199356081111194</v>
      </c>
      <c r="S7" s="21">
        <f>_xlfn.COVARIANCE.S(N6:N278,$N$6:$N$278)/_xlfn.VAR.S($N$6:$N$278)</f>
        <v>1.0000000000000004</v>
      </c>
      <c r="T7" s="21"/>
      <c r="U7" s="14"/>
    </row>
    <row r="8" spans="1:21" ht="15.6">
      <c r="A8" s="30">
        <v>36403</v>
      </c>
      <c r="B8" s="5">
        <v>0.58299999999999996</v>
      </c>
      <c r="D8" s="25">
        <f t="shared" si="1"/>
        <v>0.15758710932583936</v>
      </c>
      <c r="E8" s="25"/>
      <c r="F8" s="25">
        <f t="shared" ref="F8:F71" si="6">$R$5</f>
        <v>2.2127028240248259E-2</v>
      </c>
      <c r="G8" s="25"/>
      <c r="H8" s="25">
        <f t="shared" si="4"/>
        <v>-1.4345911345822632E-2</v>
      </c>
      <c r="J8" s="25">
        <f t="shared" si="2"/>
        <v>0.14980599243141374</v>
      </c>
      <c r="K8" s="8"/>
      <c r="L8" s="25">
        <v>-6.1698792798825534E-3</v>
      </c>
      <c r="M8" s="25">
        <v>3.933333333333333E-3</v>
      </c>
      <c r="N8" s="26">
        <f t="shared" si="5"/>
        <v>-1.0103212613215886E-2</v>
      </c>
      <c r="O8" s="7"/>
      <c r="Q8" s="6"/>
      <c r="R8" s="9"/>
      <c r="S8" s="9"/>
      <c r="T8" s="9"/>
    </row>
    <row r="9" spans="1:21" ht="15.6">
      <c r="A9" s="30">
        <v>36433</v>
      </c>
      <c r="B9" s="5">
        <v>0.56499999999999995</v>
      </c>
      <c r="D9" s="25">
        <f t="shared" si="1"/>
        <v>-3.1361455204051418E-2</v>
      </c>
      <c r="E9" s="25"/>
      <c r="F9" s="25">
        <f t="shared" si="6"/>
        <v>2.2127028240248259E-2</v>
      </c>
      <c r="G9" s="25"/>
      <c r="H9" s="25">
        <f t="shared" si="4"/>
        <v>-4.6772124886634264E-2</v>
      </c>
      <c r="J9" s="25">
        <f t="shared" si="2"/>
        <v>-6.7163585576654125E-3</v>
      </c>
      <c r="K9" s="8"/>
      <c r="L9" s="25">
        <v>-2.9039609810090797E-2</v>
      </c>
      <c r="M9" s="25">
        <v>3.8999999999999994E-3</v>
      </c>
      <c r="N9" s="26">
        <f t="shared" si="5"/>
        <v>-3.2939609810090795E-2</v>
      </c>
      <c r="O9" s="7"/>
      <c r="Q9" s="6"/>
      <c r="R9" s="7"/>
      <c r="S9" s="7"/>
      <c r="T9" s="7"/>
    </row>
    <row r="10" spans="1:21">
      <c r="A10" s="30">
        <v>36462</v>
      </c>
      <c r="B10" s="5">
        <v>0.71599999999999997</v>
      </c>
      <c r="D10" s="25">
        <f t="shared" si="1"/>
        <v>0.23685443581420479</v>
      </c>
      <c r="E10" s="25"/>
      <c r="F10" s="25">
        <f t="shared" si="6"/>
        <v>2.2127028240248259E-2</v>
      </c>
      <c r="G10" s="25"/>
      <c r="H10" s="25">
        <f t="shared" si="4"/>
        <v>8.078764734447233E-2</v>
      </c>
      <c r="I10" s="8"/>
      <c r="J10" s="25">
        <f t="shared" si="2"/>
        <v>0.1339397602294842</v>
      </c>
      <c r="K10" s="8"/>
      <c r="L10" s="25">
        <v>6.0945289394101987E-2</v>
      </c>
      <c r="M10" s="25">
        <v>4.0500000000000006E-3</v>
      </c>
      <c r="N10" s="26">
        <f t="shared" si="5"/>
        <v>5.6895289394101989E-2</v>
      </c>
      <c r="O10" s="7"/>
    </row>
    <row r="11" spans="1:21" ht="15.6">
      <c r="A11" s="30">
        <v>36494</v>
      </c>
      <c r="B11" s="5">
        <v>0.874</v>
      </c>
      <c r="D11" s="25">
        <f t="shared" si="1"/>
        <v>0.19940020869488981</v>
      </c>
      <c r="E11" s="25"/>
      <c r="F11" s="25">
        <f t="shared" si="6"/>
        <v>2.2127028240248259E-2</v>
      </c>
      <c r="G11" s="25"/>
      <c r="H11" s="25">
        <f t="shared" si="4"/>
        <v>2.0423496285523726E-2</v>
      </c>
      <c r="I11" s="8"/>
      <c r="J11" s="25">
        <f t="shared" si="2"/>
        <v>0.15684968416911782</v>
      </c>
      <c r="K11" s="8"/>
      <c r="L11" s="25">
        <v>1.8608396098286628E-2</v>
      </c>
      <c r="M11" s="25">
        <v>4.2250000000000005E-3</v>
      </c>
      <c r="N11" s="26">
        <f t="shared" si="5"/>
        <v>1.4383396098286629E-2</v>
      </c>
      <c r="O11" s="7"/>
      <c r="Q11" s="6"/>
      <c r="R11" s="9"/>
    </row>
    <row r="12" spans="1:21">
      <c r="A12" s="30">
        <v>36525</v>
      </c>
      <c r="B12" s="5">
        <v>0.91800000000000004</v>
      </c>
      <c r="D12" s="25">
        <f t="shared" si="1"/>
        <v>4.9117014964955061E-2</v>
      </c>
      <c r="E12" s="25"/>
      <c r="F12" s="25">
        <f t="shared" si="6"/>
        <v>2.2127028240248259E-2</v>
      </c>
      <c r="G12" s="25"/>
      <c r="H12" s="25">
        <f t="shared" si="4"/>
        <v>7.3757586034931863E-2</v>
      </c>
      <c r="I12" s="8"/>
      <c r="J12" s="25">
        <f t="shared" si="2"/>
        <v>-4.6767599310225061E-2</v>
      </c>
      <c r="K12" s="8"/>
      <c r="L12" s="25">
        <v>5.6277650817594803E-2</v>
      </c>
      <c r="M12" s="25">
        <v>4.333333333333334E-3</v>
      </c>
      <c r="N12" s="26">
        <f t="shared" si="5"/>
        <v>5.1944317484261468E-2</v>
      </c>
      <c r="O12" s="7"/>
    </row>
    <row r="13" spans="1:21">
      <c r="A13" s="30">
        <v>36556</v>
      </c>
      <c r="B13" s="5">
        <v>0.92600000000000005</v>
      </c>
      <c r="D13" s="25">
        <f t="shared" si="1"/>
        <v>8.6768440256890355E-3</v>
      </c>
      <c r="E13" s="25"/>
      <c r="F13" s="25">
        <f t="shared" si="6"/>
        <v>2.2127028240248259E-2</v>
      </c>
      <c r="G13" s="25"/>
      <c r="H13" s="25">
        <f t="shared" si="4"/>
        <v>-8.0782227942500257E-2</v>
      </c>
      <c r="I13" s="8"/>
      <c r="J13" s="25">
        <f t="shared" si="2"/>
        <v>6.7332043727941035E-2</v>
      </c>
      <c r="K13" s="8"/>
      <c r="L13" s="25">
        <v>-5.2458139407435142E-2</v>
      </c>
      <c r="M13" s="25">
        <v>4.4333333333333334E-3</v>
      </c>
      <c r="N13" s="26">
        <f t="shared" si="5"/>
        <v>-5.6891472740768473E-2</v>
      </c>
      <c r="O13" s="7"/>
      <c r="Q13" s="10"/>
      <c r="R13" s="11"/>
    </row>
    <row r="14" spans="1:21">
      <c r="A14" s="30">
        <v>36585</v>
      </c>
      <c r="B14" s="5">
        <v>1.024</v>
      </c>
      <c r="D14" s="25">
        <f t="shared" si="1"/>
        <v>0.10059757095327378</v>
      </c>
      <c r="E14" s="25"/>
      <c r="F14" s="25">
        <f t="shared" si="6"/>
        <v>2.2127028240248259E-2</v>
      </c>
      <c r="G14" s="25"/>
      <c r="H14" s="25">
        <f t="shared" si="4"/>
        <v>-3.5243155390078343E-2</v>
      </c>
      <c r="I14" s="8"/>
      <c r="J14" s="25">
        <f t="shared" si="2"/>
        <v>0.11371369810310386</v>
      </c>
      <c r="K14" s="8"/>
      <c r="L14" s="25">
        <v>-2.0195249023095368E-2</v>
      </c>
      <c r="M14" s="25">
        <v>4.6249999999999998E-3</v>
      </c>
      <c r="N14" s="26">
        <f t="shared" si="5"/>
        <v>-2.4820249023095368E-2</v>
      </c>
      <c r="O14" s="7"/>
      <c r="Q14" s="10"/>
      <c r="R14" s="11"/>
    </row>
    <row r="15" spans="1:21" ht="15.6">
      <c r="A15" s="30">
        <v>36616</v>
      </c>
      <c r="B15" s="5">
        <v>1.2130000000000001</v>
      </c>
      <c r="D15" s="25">
        <f t="shared" si="1"/>
        <v>0.16938010334459705</v>
      </c>
      <c r="E15" s="25"/>
      <c r="F15" s="25">
        <f t="shared" si="6"/>
        <v>2.2127028240248259E-2</v>
      </c>
      <c r="G15" s="25"/>
      <c r="H15" s="25">
        <f t="shared" si="4"/>
        <v>0.12459283710121527</v>
      </c>
      <c r="I15" s="8"/>
      <c r="J15" s="25">
        <f t="shared" si="2"/>
        <v>2.266023800313352E-2</v>
      </c>
      <c r="K15" s="8"/>
      <c r="L15" s="25">
        <v>9.2487080183661211E-2</v>
      </c>
      <c r="M15" s="25">
        <v>4.7416666666666675E-3</v>
      </c>
      <c r="N15" s="26">
        <f t="shared" si="5"/>
        <v>8.7745413516994539E-2</v>
      </c>
      <c r="O15" s="7"/>
      <c r="Q15" s="12"/>
      <c r="R15" s="13"/>
    </row>
    <row r="16" spans="1:21">
      <c r="A16" s="30">
        <v>36644</v>
      </c>
      <c r="B16" s="5">
        <v>1.1080000000000001</v>
      </c>
      <c r="D16" s="25">
        <f t="shared" si="1"/>
        <v>-9.0540041636821042E-2</v>
      </c>
      <c r="E16" s="25"/>
      <c r="F16" s="25">
        <f t="shared" si="6"/>
        <v>2.2127028240248259E-2</v>
      </c>
      <c r="G16" s="25"/>
      <c r="H16" s="25">
        <f t="shared" si="4"/>
        <v>-5.1163961753601106E-2</v>
      </c>
      <c r="I16" s="8"/>
      <c r="J16" s="25">
        <f t="shared" si="2"/>
        <v>-6.1503108123468195E-2</v>
      </c>
      <c r="K16" s="8"/>
      <c r="L16" s="25">
        <v>-3.1315926263136937E-2</v>
      </c>
      <c r="M16" s="25">
        <v>4.7166666666666668E-3</v>
      </c>
      <c r="N16" s="26">
        <f t="shared" si="5"/>
        <v>-3.6032592929803604E-2</v>
      </c>
      <c r="O16" s="7"/>
    </row>
    <row r="17" spans="1:17">
      <c r="A17" s="30">
        <v>36677</v>
      </c>
      <c r="B17" s="5">
        <v>0.751</v>
      </c>
      <c r="D17" s="25">
        <f t="shared" si="1"/>
        <v>-0.3889062155430944</v>
      </c>
      <c r="E17" s="25"/>
      <c r="F17" s="25">
        <f t="shared" si="6"/>
        <v>2.2127028240248259E-2</v>
      </c>
      <c r="G17" s="25"/>
      <c r="H17" s="25">
        <f t="shared" si="4"/>
        <v>-3.8692833516733596E-2</v>
      </c>
      <c r="I17" s="8"/>
      <c r="J17" s="25">
        <f t="shared" si="2"/>
        <v>-0.37234041026660908</v>
      </c>
      <c r="K17" s="8"/>
      <c r="L17" s="25">
        <v>-2.2424709983824578E-2</v>
      </c>
      <c r="M17" s="25">
        <v>4.8250000000000003E-3</v>
      </c>
      <c r="N17" s="26">
        <f t="shared" si="5"/>
        <v>-2.7249709983824578E-2</v>
      </c>
      <c r="O17" s="7"/>
    </row>
    <row r="18" spans="1:17">
      <c r="A18" s="30">
        <v>36707</v>
      </c>
      <c r="B18" s="5">
        <v>0.93500000000000005</v>
      </c>
      <c r="D18" s="25">
        <f t="shared" si="1"/>
        <v>0.21914087752455233</v>
      </c>
      <c r="E18" s="25"/>
      <c r="F18" s="25">
        <f t="shared" si="6"/>
        <v>2.2127028240248259E-2</v>
      </c>
      <c r="G18" s="25"/>
      <c r="H18" s="25">
        <f t="shared" si="4"/>
        <v>2.7226538853587667E-2</v>
      </c>
      <c r="I18" s="8"/>
      <c r="J18" s="25">
        <f t="shared" si="2"/>
        <v>0.1697873104307164</v>
      </c>
      <c r="K18" s="8"/>
      <c r="L18" s="25">
        <v>2.3916155071676798E-2</v>
      </c>
      <c r="M18" s="25">
        <v>4.7416666666666675E-3</v>
      </c>
      <c r="N18" s="26">
        <f t="shared" si="5"/>
        <v>1.917448840501013E-2</v>
      </c>
      <c r="O18" s="7"/>
      <c r="Q18" s="4"/>
    </row>
    <row r="19" spans="1:17">
      <c r="A19" s="30">
        <v>36738</v>
      </c>
      <c r="B19" s="5">
        <v>0.90600000000000003</v>
      </c>
      <c r="D19" s="25">
        <f t="shared" si="1"/>
        <v>-3.1507223245707656E-2</v>
      </c>
      <c r="E19" s="25"/>
      <c r="F19" s="25">
        <f t="shared" si="6"/>
        <v>2.2127028240248259E-2</v>
      </c>
      <c r="G19" s="25"/>
      <c r="H19" s="25">
        <f t="shared" si="4"/>
        <v>-3.0384420047809894E-2</v>
      </c>
      <c r="I19" s="8"/>
      <c r="J19" s="25">
        <f t="shared" si="2"/>
        <v>-2.3249831438146022E-2</v>
      </c>
      <c r="K19" s="8"/>
      <c r="L19" s="25">
        <v>-1.6431782582894027E-2</v>
      </c>
      <c r="M19" s="25">
        <v>4.966666666666667E-3</v>
      </c>
      <c r="N19" s="26">
        <f t="shared" si="5"/>
        <v>-2.1398449249560695E-2</v>
      </c>
      <c r="O19" s="7"/>
      <c r="Q19" s="4"/>
    </row>
    <row r="20" spans="1:17">
      <c r="A20" s="30">
        <v>36769</v>
      </c>
      <c r="B20" s="5">
        <v>1.089</v>
      </c>
      <c r="D20" s="25">
        <f t="shared" si="1"/>
        <v>0.18397581688998116</v>
      </c>
      <c r="E20" s="25"/>
      <c r="F20" s="25">
        <f t="shared" si="6"/>
        <v>2.2127028240248259E-2</v>
      </c>
      <c r="G20" s="25"/>
      <c r="H20" s="25">
        <f t="shared" si="4"/>
        <v>7.6411524876816975E-2</v>
      </c>
      <c r="I20" s="8"/>
      <c r="J20" s="25">
        <f t="shared" si="2"/>
        <v>8.5437263772915925E-2</v>
      </c>
      <c r="K20" s="8"/>
      <c r="L20" s="25">
        <v>5.8888373254625259E-2</v>
      </c>
      <c r="M20" s="25">
        <v>5.0749999999999997E-3</v>
      </c>
      <c r="N20" s="26">
        <f t="shared" si="5"/>
        <v>5.3813373254625263E-2</v>
      </c>
      <c r="O20" s="7"/>
      <c r="Q20" s="4"/>
    </row>
    <row r="21" spans="1:17">
      <c r="A21" s="30">
        <v>36798</v>
      </c>
      <c r="B21" s="5">
        <v>0.46</v>
      </c>
      <c r="D21" s="25">
        <f t="shared" si="1"/>
        <v>-0.86178863344981971</v>
      </c>
      <c r="E21" s="25"/>
      <c r="F21" s="25">
        <f t="shared" si="6"/>
        <v>2.2127028240248259E-2</v>
      </c>
      <c r="G21" s="25"/>
      <c r="H21" s="25">
        <f t="shared" si="4"/>
        <v>-8.5206245398905311E-2</v>
      </c>
      <c r="I21" s="8"/>
      <c r="J21" s="25">
        <f t="shared" si="2"/>
        <v>-0.79870941629116265</v>
      </c>
      <c r="K21" s="8"/>
      <c r="L21" s="25">
        <v>-5.500711927511389E-2</v>
      </c>
      <c r="M21" s="25">
        <v>5.0000000000000001E-3</v>
      </c>
      <c r="N21" s="26">
        <f t="shared" si="5"/>
        <v>-6.0007119275113888E-2</v>
      </c>
      <c r="O21" s="7"/>
      <c r="Q21" s="4"/>
    </row>
    <row r="22" spans="1:17">
      <c r="A22" s="30">
        <v>36830</v>
      </c>
      <c r="B22" s="5">
        <v>0.34899999999999998</v>
      </c>
      <c r="D22" s="25">
        <f t="shared" si="1"/>
        <v>-0.27615456728071358</v>
      </c>
      <c r="E22" s="25"/>
      <c r="F22" s="25">
        <f t="shared" si="6"/>
        <v>2.2127028240248259E-2</v>
      </c>
      <c r="G22" s="25"/>
      <c r="H22" s="25">
        <f t="shared" si="4"/>
        <v>-1.4744917249613913E-2</v>
      </c>
      <c r="I22" s="8"/>
      <c r="J22" s="25">
        <f t="shared" si="2"/>
        <v>-0.28353667827134793</v>
      </c>
      <c r="K22" s="8"/>
      <c r="L22" s="25">
        <v>-5.2925487621079204E-3</v>
      </c>
      <c r="M22" s="25">
        <v>5.0916666666666671E-3</v>
      </c>
      <c r="N22" s="26">
        <f t="shared" si="5"/>
        <v>-1.0384215428774587E-2</v>
      </c>
      <c r="O22" s="7"/>
      <c r="Q22" s="4"/>
    </row>
    <row r="23" spans="1:17">
      <c r="A23" s="30">
        <v>36860</v>
      </c>
      <c r="B23" s="5">
        <v>0.29599999999999999</v>
      </c>
      <c r="D23" s="25">
        <f t="shared" si="1"/>
        <v>-0.16471246787836683</v>
      </c>
      <c r="E23" s="25"/>
      <c r="F23" s="25">
        <f t="shared" si="6"/>
        <v>2.2127028240248259E-2</v>
      </c>
      <c r="G23" s="25"/>
      <c r="H23" s="25">
        <f t="shared" si="4"/>
        <v>-0.12543408004248038</v>
      </c>
      <c r="I23" s="8"/>
      <c r="J23" s="25">
        <f t="shared" si="2"/>
        <v>-6.14054160761347E-2</v>
      </c>
      <c r="K23" s="8"/>
      <c r="L23" s="25">
        <v>-8.3196198322394402E-2</v>
      </c>
      <c r="M23" s="25">
        <v>5.1416666666666668E-3</v>
      </c>
      <c r="N23" s="26">
        <f t="shared" si="5"/>
        <v>-8.8337864989061071E-2</v>
      </c>
      <c r="O23" s="7"/>
      <c r="Q23" s="4"/>
    </row>
    <row r="24" spans="1:17">
      <c r="A24" s="30">
        <v>36889</v>
      </c>
      <c r="B24" s="5">
        <v>0.26600000000000001</v>
      </c>
      <c r="D24" s="25">
        <f t="shared" si="1"/>
        <v>-0.10686314554236113</v>
      </c>
      <c r="E24" s="25"/>
      <c r="F24" s="25">
        <f t="shared" si="6"/>
        <v>2.2127028240248259E-2</v>
      </c>
      <c r="G24" s="25"/>
      <c r="H24" s="25">
        <f t="shared" si="4"/>
        <v>-1.1209419369993074E-3</v>
      </c>
      <c r="I24" s="8"/>
      <c r="J24" s="25">
        <f t="shared" si="2"/>
        <v>-0.12786923184561011</v>
      </c>
      <c r="K24" s="8"/>
      <c r="L24" s="25">
        <v>4.0189018051737923E-3</v>
      </c>
      <c r="M24" s="25">
        <v>4.8083333333333329E-3</v>
      </c>
      <c r="N24" s="26">
        <f t="shared" si="5"/>
        <v>-7.8943152815954057E-4</v>
      </c>
      <c r="O24" s="7"/>
      <c r="Q24" s="4"/>
    </row>
    <row r="25" spans="1:17">
      <c r="A25" s="30">
        <v>36922</v>
      </c>
      <c r="B25" s="5">
        <v>0.38700000000000001</v>
      </c>
      <c r="D25" s="25">
        <f t="shared" si="1"/>
        <v>0.37492838424808267</v>
      </c>
      <c r="E25" s="25"/>
      <c r="F25" s="25">
        <f t="shared" si="6"/>
        <v>2.2127028240248259E-2</v>
      </c>
      <c r="G25" s="25"/>
      <c r="H25" s="25">
        <f t="shared" si="4"/>
        <v>4.198574483863856E-2</v>
      </c>
      <c r="I25" s="8"/>
      <c r="J25" s="25">
        <f t="shared" si="2"/>
        <v>0.31081561116919587</v>
      </c>
      <c r="K25" s="8"/>
      <c r="L25" s="25">
        <v>3.386043344651412E-2</v>
      </c>
      <c r="M25" s="25">
        <v>4.2916666666666667E-3</v>
      </c>
      <c r="N25" s="26">
        <f t="shared" si="5"/>
        <v>2.9568766779847454E-2</v>
      </c>
      <c r="O25" s="7"/>
      <c r="Q25" s="4"/>
    </row>
    <row r="26" spans="1:17">
      <c r="A26" s="30">
        <v>36950</v>
      </c>
      <c r="B26" s="5">
        <v>0.32700000000000001</v>
      </c>
      <c r="D26" s="25">
        <f t="shared" si="1"/>
        <v>-0.16846452213252835</v>
      </c>
      <c r="E26" s="25"/>
      <c r="F26" s="25">
        <f t="shared" si="6"/>
        <v>2.2127028240248259E-2</v>
      </c>
      <c r="G26" s="25"/>
      <c r="H26" s="25">
        <f t="shared" si="4"/>
        <v>-0.14360606039909882</v>
      </c>
      <c r="I26" s="8"/>
      <c r="J26" s="25">
        <f t="shared" si="2"/>
        <v>-4.6985489973677796E-2</v>
      </c>
      <c r="K26" s="8"/>
      <c r="L26" s="25">
        <v>-9.7068947919498924E-2</v>
      </c>
      <c r="M26" s="25">
        <v>4.0666666666666663E-3</v>
      </c>
      <c r="N26" s="26">
        <f t="shared" si="5"/>
        <v>-0.10113561458616559</v>
      </c>
      <c r="O26" s="7"/>
      <c r="Q26" s="4"/>
    </row>
    <row r="27" spans="1:17">
      <c r="A27" s="30">
        <v>36980</v>
      </c>
      <c r="B27" s="5">
        <v>0.39400000000000002</v>
      </c>
      <c r="D27" s="25">
        <f t="shared" si="1"/>
        <v>0.18639073840068046</v>
      </c>
      <c r="E27" s="25"/>
      <c r="F27" s="25">
        <f t="shared" si="6"/>
        <v>2.2127028240248259E-2</v>
      </c>
      <c r="G27" s="25"/>
      <c r="H27" s="25">
        <f t="shared" si="4"/>
        <v>-9.9620500433774198E-2</v>
      </c>
      <c r="I27" s="8"/>
      <c r="J27" s="25">
        <f t="shared" si="2"/>
        <v>0.26388421059420641</v>
      </c>
      <c r="K27" s="8"/>
      <c r="L27" s="25">
        <v>-6.6475130096071866E-2</v>
      </c>
      <c r="M27" s="25">
        <v>3.6833333333333332E-3</v>
      </c>
      <c r="N27" s="26">
        <f t="shared" si="5"/>
        <v>-7.0158463429405196E-2</v>
      </c>
      <c r="O27" s="7"/>
      <c r="Q27" s="4"/>
    </row>
    <row r="28" spans="1:17">
      <c r="A28" s="30">
        <v>37011</v>
      </c>
      <c r="B28" s="5">
        <v>0.45600000000000002</v>
      </c>
      <c r="D28" s="25">
        <f t="shared" si="1"/>
        <v>0.14614190021645218</v>
      </c>
      <c r="E28" s="25"/>
      <c r="F28" s="25">
        <f t="shared" si="6"/>
        <v>2.2127028240248259E-2</v>
      </c>
      <c r="G28" s="25"/>
      <c r="H28" s="25">
        <f t="shared" si="4"/>
        <v>0.10045088579073481</v>
      </c>
      <c r="I28" s="8"/>
      <c r="J28" s="25">
        <f t="shared" si="2"/>
        <v>2.3563986185469107E-2</v>
      </c>
      <c r="K28" s="8"/>
      <c r="L28" s="25">
        <v>7.3968268368599058E-2</v>
      </c>
      <c r="M28" s="25">
        <v>3.225E-3</v>
      </c>
      <c r="N28" s="26">
        <f t="shared" si="5"/>
        <v>7.0743268368599052E-2</v>
      </c>
      <c r="O28" s="7"/>
      <c r="Q28" s="4"/>
    </row>
    <row r="29" spans="1:17">
      <c r="A29" s="30">
        <v>37042</v>
      </c>
      <c r="B29" s="5">
        <v>0.35599999999999998</v>
      </c>
      <c r="D29" s="25">
        <f t="shared" si="1"/>
        <v>-0.24756207866235563</v>
      </c>
      <c r="E29" s="25"/>
      <c r="F29" s="25">
        <f t="shared" si="6"/>
        <v>2.2127028240248259E-2</v>
      </c>
      <c r="G29" s="25"/>
      <c r="H29" s="25">
        <f t="shared" si="4"/>
        <v>2.9917558678668639E-3</v>
      </c>
      <c r="I29" s="8"/>
      <c r="J29" s="25">
        <f t="shared" si="2"/>
        <v>-0.27268086277047077</v>
      </c>
      <c r="K29" s="8"/>
      <c r="L29" s="25">
        <v>5.1236325394689352E-3</v>
      </c>
      <c r="M29" s="25">
        <v>3.0166666666666671E-3</v>
      </c>
      <c r="N29" s="26">
        <f t="shared" si="5"/>
        <v>2.1069658728022681E-3</v>
      </c>
      <c r="O29" s="7"/>
      <c r="Q29" s="4"/>
    </row>
    <row r="30" spans="1:17">
      <c r="A30" s="30">
        <v>37071</v>
      </c>
      <c r="B30" s="5">
        <v>0.41799999999999998</v>
      </c>
      <c r="D30" s="25">
        <f t="shared" si="1"/>
        <v>0.16055070167272595</v>
      </c>
      <c r="E30" s="25"/>
      <c r="F30" s="25">
        <f t="shared" si="6"/>
        <v>2.2127028240248259E-2</v>
      </c>
      <c r="G30" s="25"/>
      <c r="H30" s="25">
        <f t="shared" si="4"/>
        <v>-4.0350894532015971E-2</v>
      </c>
      <c r="I30" s="8"/>
      <c r="J30" s="25">
        <f t="shared" si="2"/>
        <v>0.17877456796449365</v>
      </c>
      <c r="K30" s="8"/>
      <c r="L30" s="25">
        <v>-2.5509078203865224E-2</v>
      </c>
      <c r="M30" s="25">
        <v>2.9083333333333335E-3</v>
      </c>
      <c r="N30" s="26">
        <f t="shared" si="5"/>
        <v>-2.8417411537198557E-2</v>
      </c>
      <c r="O30" s="7"/>
      <c r="Q30" s="4"/>
    </row>
    <row r="31" spans="1:17">
      <c r="A31" s="30">
        <v>37103</v>
      </c>
      <c r="B31" s="5">
        <v>0.33600000000000002</v>
      </c>
      <c r="D31" s="25">
        <f t="shared" si="1"/>
        <v>-0.21837027256155198</v>
      </c>
      <c r="E31" s="25"/>
      <c r="F31" s="25">
        <f t="shared" si="6"/>
        <v>2.2127028240248259E-2</v>
      </c>
      <c r="G31" s="25"/>
      <c r="H31" s="25">
        <f t="shared" si="4"/>
        <v>-1.9354521084090741E-2</v>
      </c>
      <c r="I31" s="8"/>
      <c r="J31" s="25">
        <f t="shared" si="2"/>
        <v>-0.22114277971770949</v>
      </c>
      <c r="K31" s="8"/>
      <c r="L31" s="25">
        <v>-1.0705562522364832E-2</v>
      </c>
      <c r="M31" s="25">
        <v>2.9250000000000001E-3</v>
      </c>
      <c r="N31" s="26">
        <f t="shared" si="5"/>
        <v>-1.3630562522364833E-2</v>
      </c>
      <c r="O31" s="7"/>
      <c r="Q31" s="4"/>
    </row>
    <row r="32" spans="1:17">
      <c r="A32" s="30">
        <v>37134</v>
      </c>
      <c r="B32" s="5">
        <v>0.33200000000000002</v>
      </c>
      <c r="D32" s="25">
        <f t="shared" si="1"/>
        <v>-1.1976191046715649E-2</v>
      </c>
      <c r="E32" s="25"/>
      <c r="F32" s="25">
        <f t="shared" si="6"/>
        <v>2.2127028240248259E-2</v>
      </c>
      <c r="G32" s="25"/>
      <c r="H32" s="25">
        <f t="shared" si="4"/>
        <v>-9.7540527084618495E-2</v>
      </c>
      <c r="I32" s="8"/>
      <c r="J32" s="25">
        <f t="shared" si="2"/>
        <v>6.343730779765458E-2</v>
      </c>
      <c r="K32" s="8"/>
      <c r="L32" s="25">
        <v>-6.5893627040153294E-2</v>
      </c>
      <c r="M32" s="25">
        <v>2.8E-3</v>
      </c>
      <c r="N32" s="26">
        <f t="shared" si="5"/>
        <v>-6.8693627040153291E-2</v>
      </c>
      <c r="O32" s="7"/>
      <c r="Q32" s="4"/>
    </row>
    <row r="33" spans="1:17">
      <c r="A33" s="30">
        <v>37162</v>
      </c>
      <c r="B33" s="5">
        <v>0.27700000000000002</v>
      </c>
      <c r="D33" s="25">
        <f t="shared" si="1"/>
        <v>-0.18111746272914997</v>
      </c>
      <c r="E33" s="25"/>
      <c r="F33" s="25">
        <f t="shared" si="6"/>
        <v>2.2127028240248259E-2</v>
      </c>
      <c r="G33" s="25"/>
      <c r="H33" s="25">
        <f t="shared" si="4"/>
        <v>-0.12452630698333907</v>
      </c>
      <c r="I33" s="8"/>
      <c r="J33" s="25">
        <f t="shared" si="2"/>
        <v>-7.8718183986059162E-2</v>
      </c>
      <c r="K33" s="8"/>
      <c r="L33" s="25">
        <v>-8.5498559196632296E-2</v>
      </c>
      <c r="M33" s="25">
        <v>2.2000000000000001E-3</v>
      </c>
      <c r="N33" s="26">
        <f t="shared" si="5"/>
        <v>-8.7698559196632289E-2</v>
      </c>
      <c r="O33" s="7"/>
      <c r="Q33" s="4"/>
    </row>
    <row r="34" spans="1:17">
      <c r="A34" s="30">
        <v>37195</v>
      </c>
      <c r="B34" s="5">
        <v>0.314</v>
      </c>
      <c r="D34" s="25">
        <f t="shared" si="1"/>
        <v>0.12537547972091478</v>
      </c>
      <c r="E34" s="25"/>
      <c r="F34" s="25">
        <f t="shared" si="6"/>
        <v>2.2127028240248259E-2</v>
      </c>
      <c r="G34" s="25"/>
      <c r="H34" s="25">
        <f t="shared" si="4"/>
        <v>2.2810315589326075E-2</v>
      </c>
      <c r="I34" s="8"/>
      <c r="J34" s="25">
        <f t="shared" si="2"/>
        <v>8.0438135891340454E-2</v>
      </c>
      <c r="K34" s="8"/>
      <c r="L34" s="25">
        <v>1.7864330987283062E-2</v>
      </c>
      <c r="M34" s="25">
        <v>1.8000000000000002E-3</v>
      </c>
      <c r="N34" s="26">
        <f t="shared" si="5"/>
        <v>1.6064330987283063E-2</v>
      </c>
      <c r="O34" s="7"/>
      <c r="Q34" s="4"/>
    </row>
    <row r="35" spans="1:17">
      <c r="A35" s="30">
        <v>37225</v>
      </c>
      <c r="B35" s="5">
        <v>0.38100000000000001</v>
      </c>
      <c r="D35" s="25">
        <f t="shared" si="1"/>
        <v>0.19340638921844766</v>
      </c>
      <c r="E35" s="25"/>
      <c r="F35" s="25">
        <f t="shared" si="6"/>
        <v>2.2127028240248259E-2</v>
      </c>
      <c r="G35" s="25"/>
      <c r="H35" s="25">
        <f t="shared" si="4"/>
        <v>0.10062963891762253</v>
      </c>
      <c r="I35" s="8"/>
      <c r="J35" s="25">
        <f t="shared" si="2"/>
        <v>7.0649722060576875E-2</v>
      </c>
      <c r="K35" s="8"/>
      <c r="L35" s="25">
        <v>7.2427489894232519E-2</v>
      </c>
      <c r="M35" s="25">
        <v>1.5583333333333334E-3</v>
      </c>
      <c r="N35" s="26">
        <f t="shared" si="5"/>
        <v>7.0869156560899191E-2</v>
      </c>
      <c r="O35" s="7"/>
      <c r="Q35" s="4"/>
    </row>
    <row r="36" spans="1:17">
      <c r="A36" s="30">
        <v>37256</v>
      </c>
      <c r="B36" s="5">
        <v>0.39100000000000001</v>
      </c>
      <c r="D36" s="25">
        <f t="shared" si="1"/>
        <v>2.5908184858664834E-2</v>
      </c>
      <c r="E36" s="25"/>
      <c r="F36" s="25">
        <f t="shared" si="6"/>
        <v>2.2127028240248259E-2</v>
      </c>
      <c r="G36" s="25"/>
      <c r="H36" s="25">
        <f t="shared" si="4"/>
        <v>8.773192984758163E-3</v>
      </c>
      <c r="I36" s="8"/>
      <c r="J36" s="25">
        <f t="shared" si="2"/>
        <v>-4.9920363663415873E-3</v>
      </c>
      <c r="K36" s="8"/>
      <c r="L36" s="25">
        <v>7.5869184287721131E-3</v>
      </c>
      <c r="M36" s="25">
        <v>1.4083333333333333E-3</v>
      </c>
      <c r="N36" s="26">
        <f t="shared" si="5"/>
        <v>6.1785850954387796E-3</v>
      </c>
      <c r="O36" s="7"/>
      <c r="Q36" s="4"/>
    </row>
    <row r="37" spans="1:17">
      <c r="A37" s="30">
        <v>37287</v>
      </c>
      <c r="B37" s="5">
        <v>0.442</v>
      </c>
      <c r="D37" s="25">
        <f t="shared" si="1"/>
        <v>0.12260232209233228</v>
      </c>
      <c r="E37" s="25"/>
      <c r="F37" s="25">
        <f t="shared" si="6"/>
        <v>2.2127028240248259E-2</v>
      </c>
      <c r="G37" s="25"/>
      <c r="H37" s="25">
        <f t="shared" si="4"/>
        <v>-2.4396887578005205E-2</v>
      </c>
      <c r="I37" s="8"/>
      <c r="J37" s="25">
        <f t="shared" si="2"/>
        <v>0.12487218143008923</v>
      </c>
      <c r="K37" s="8"/>
      <c r="L37" s="25">
        <v>-1.5806685872684998E-2</v>
      </c>
      <c r="M37" s="25">
        <v>1.3750000000000001E-3</v>
      </c>
      <c r="N37" s="26">
        <f t="shared" si="5"/>
        <v>-1.7181685872684999E-2</v>
      </c>
      <c r="O37" s="7"/>
      <c r="Q37" s="4"/>
    </row>
    <row r="38" spans="1:17">
      <c r="A38" s="30">
        <v>37315</v>
      </c>
      <c r="B38" s="5">
        <v>0.38700000000000001</v>
      </c>
      <c r="D38" s="25">
        <f t="shared" si="1"/>
        <v>-0.13288518904791632</v>
      </c>
      <c r="E38" s="25"/>
      <c r="F38" s="25">
        <f t="shared" si="6"/>
        <v>2.2127028240248259E-2</v>
      </c>
      <c r="G38" s="25"/>
      <c r="H38" s="25">
        <f t="shared" si="4"/>
        <v>-3.15318312774613E-2</v>
      </c>
      <c r="I38" s="8"/>
      <c r="J38" s="25">
        <f t="shared" si="2"/>
        <v>-0.12348038601070328</v>
      </c>
      <c r="K38" s="8"/>
      <c r="L38" s="25">
        <v>-2.0773188636635975E-2</v>
      </c>
      <c r="M38" s="25">
        <v>1.4333333333333333E-3</v>
      </c>
      <c r="N38" s="26">
        <f t="shared" si="5"/>
        <v>-2.2206521969969306E-2</v>
      </c>
      <c r="O38" s="7"/>
      <c r="Q38" s="4"/>
    </row>
    <row r="39" spans="1:17">
      <c r="A39" s="30">
        <v>37344</v>
      </c>
      <c r="B39" s="5">
        <v>0.42299999999999999</v>
      </c>
      <c r="D39" s="25">
        <f t="shared" si="1"/>
        <v>8.8947486016496116E-2</v>
      </c>
      <c r="E39" s="25"/>
      <c r="F39" s="25">
        <f t="shared" si="6"/>
        <v>2.2127028240248259E-2</v>
      </c>
      <c r="G39" s="25"/>
      <c r="H39" s="25">
        <f t="shared" si="4"/>
        <v>4.8969605849607398E-2</v>
      </c>
      <c r="I39" s="8"/>
      <c r="J39" s="25">
        <f t="shared" si="2"/>
        <v>1.785085192664046E-2</v>
      </c>
      <c r="K39" s="8"/>
      <c r="L39" s="25">
        <v>3.5978868459394159E-2</v>
      </c>
      <c r="M39" s="25">
        <v>1.4916666666666665E-3</v>
      </c>
      <c r="N39" s="26">
        <f t="shared" si="5"/>
        <v>3.448720179272749E-2</v>
      </c>
      <c r="O39" s="7"/>
      <c r="Q39" s="4"/>
    </row>
    <row r="40" spans="1:17">
      <c r="A40" s="30">
        <v>37376</v>
      </c>
      <c r="B40" s="5">
        <v>0.433</v>
      </c>
      <c r="D40" s="25">
        <f t="shared" si="1"/>
        <v>2.3365548956211912E-2</v>
      </c>
      <c r="E40" s="25"/>
      <c r="F40" s="25">
        <f t="shared" si="6"/>
        <v>2.2127028240248259E-2</v>
      </c>
      <c r="G40" s="25"/>
      <c r="H40" s="25">
        <f t="shared" si="4"/>
        <v>-9.1932148084588758E-2</v>
      </c>
      <c r="I40" s="8"/>
      <c r="J40" s="25">
        <f t="shared" si="2"/>
        <v>9.3170668800552414E-2</v>
      </c>
      <c r="K40" s="8"/>
      <c r="L40" s="25">
        <v>-6.3318885257502788E-2</v>
      </c>
      <c r="M40" s="25">
        <v>1.4250000000000001E-3</v>
      </c>
      <c r="N40" s="26">
        <f t="shared" si="5"/>
        <v>-6.4743885257502784E-2</v>
      </c>
      <c r="O40" s="7"/>
      <c r="Q40" s="4"/>
    </row>
    <row r="41" spans="1:17">
      <c r="A41" s="30">
        <v>37407</v>
      </c>
      <c r="B41" s="5">
        <v>0.41599999999999998</v>
      </c>
      <c r="D41" s="25">
        <f t="shared" si="1"/>
        <v>-4.0052467741226568E-2</v>
      </c>
      <c r="E41" s="25"/>
      <c r="F41" s="25">
        <f t="shared" si="6"/>
        <v>2.2127028240248259E-2</v>
      </c>
      <c r="G41" s="25"/>
      <c r="H41" s="25">
        <f t="shared" si="4"/>
        <v>-1.4929849398509991E-2</v>
      </c>
      <c r="I41" s="8"/>
      <c r="J41" s="25">
        <f t="shared" si="2"/>
        <v>-4.7249646582964835E-2</v>
      </c>
      <c r="K41" s="8"/>
      <c r="L41" s="25">
        <v>-9.0727885756879782E-3</v>
      </c>
      <c r="M41" s="25">
        <v>1.4416666666666666E-3</v>
      </c>
      <c r="N41" s="26">
        <f t="shared" si="5"/>
        <v>-1.0514455242354646E-2</v>
      </c>
      <c r="O41" s="7"/>
      <c r="Q41" s="4"/>
    </row>
    <row r="42" spans="1:17">
      <c r="A42" s="30">
        <v>37435</v>
      </c>
      <c r="B42" s="5">
        <v>0.316</v>
      </c>
      <c r="D42" s="25">
        <f t="shared" si="1"/>
        <v>-0.27494304667435104</v>
      </c>
      <c r="E42" s="25"/>
      <c r="F42" s="25">
        <f t="shared" si="6"/>
        <v>2.2127028240248259E-2</v>
      </c>
      <c r="G42" s="25"/>
      <c r="H42" s="25">
        <f t="shared" si="4"/>
        <v>-0.10849297045997579</v>
      </c>
      <c r="I42" s="8"/>
      <c r="J42" s="25">
        <f t="shared" si="2"/>
        <v>-0.1885771044546235</v>
      </c>
      <c r="K42" s="8"/>
      <c r="L42" s="25">
        <v>-7.4990298438109754E-2</v>
      </c>
      <c r="M42" s="25">
        <v>1.4166666666666668E-3</v>
      </c>
      <c r="N42" s="26">
        <f t="shared" si="5"/>
        <v>-7.6406965104776417E-2</v>
      </c>
      <c r="O42" s="7"/>
      <c r="Q42" s="4"/>
    </row>
    <row r="43" spans="1:17">
      <c r="A43" s="30">
        <v>37468</v>
      </c>
      <c r="B43" s="5">
        <v>0.27300000000000002</v>
      </c>
      <c r="D43" s="25">
        <f t="shared" si="1"/>
        <v>-0.14627041840195232</v>
      </c>
      <c r="E43" s="25"/>
      <c r="F43" s="25">
        <f t="shared" si="6"/>
        <v>2.2127028240248259E-2</v>
      </c>
      <c r="G43" s="25"/>
      <c r="H43" s="25">
        <f t="shared" si="4"/>
        <v>-0.11947156104072597</v>
      </c>
      <c r="I43" s="8"/>
      <c r="J43" s="25">
        <f t="shared" si="2"/>
        <v>-4.8925885601474609E-2</v>
      </c>
      <c r="K43" s="8"/>
      <c r="L43" s="25">
        <v>-8.2738717529349068E-2</v>
      </c>
      <c r="M43" s="25">
        <v>1.4E-3</v>
      </c>
      <c r="N43" s="26">
        <f t="shared" si="5"/>
        <v>-8.4138717529349066E-2</v>
      </c>
      <c r="O43" s="7"/>
      <c r="Q43" s="4"/>
    </row>
    <row r="44" spans="1:17">
      <c r="A44" s="30">
        <v>37498</v>
      </c>
      <c r="B44" s="5">
        <v>0.26300000000000001</v>
      </c>
      <c r="D44" s="25">
        <f t="shared" si="1"/>
        <v>-3.7317763007195165E-2</v>
      </c>
      <c r="E44" s="25"/>
      <c r="F44" s="25">
        <f t="shared" si="6"/>
        <v>2.2127028240248259E-2</v>
      </c>
      <c r="G44" s="25"/>
      <c r="H44" s="25">
        <f t="shared" si="4"/>
        <v>5.3370633238559641E-3</v>
      </c>
      <c r="I44" s="8"/>
      <c r="J44" s="25">
        <f t="shared" si="2"/>
        <v>-6.4781854571299383E-2</v>
      </c>
      <c r="K44" s="8"/>
      <c r="L44" s="25">
        <v>5.1086657404525795E-3</v>
      </c>
      <c r="M44" s="25">
        <v>1.3500000000000003E-3</v>
      </c>
      <c r="N44" s="26">
        <f t="shared" si="5"/>
        <v>3.758665740452579E-3</v>
      </c>
      <c r="O44" s="7"/>
      <c r="Q44" s="4"/>
    </row>
    <row r="45" spans="1:17">
      <c r="A45" s="30">
        <v>37529</v>
      </c>
      <c r="B45" s="5">
        <v>0.25900000000000001</v>
      </c>
      <c r="D45" s="25">
        <f t="shared" si="1"/>
        <v>-1.5325970478226821E-2</v>
      </c>
      <c r="E45" s="25"/>
      <c r="F45" s="25">
        <f t="shared" si="6"/>
        <v>2.2127028240248259E-2</v>
      </c>
      <c r="G45" s="25"/>
      <c r="H45" s="25">
        <f t="shared" si="4"/>
        <v>-0.16764004055400911</v>
      </c>
      <c r="I45" s="8"/>
      <c r="J45" s="25">
        <f t="shared" si="2"/>
        <v>0.13018704183553403</v>
      </c>
      <c r="K45" s="8"/>
      <c r="L45" s="25">
        <v>-0.1167033869280619</v>
      </c>
      <c r="M45" s="25">
        <v>1.3583333333333331E-3</v>
      </c>
      <c r="N45" s="26">
        <f t="shared" si="5"/>
        <v>-0.11806172026139523</v>
      </c>
      <c r="O45" s="7"/>
      <c r="Q45" s="4"/>
    </row>
    <row r="46" spans="1:17">
      <c r="A46" s="30">
        <v>37560</v>
      </c>
      <c r="B46" s="5">
        <v>0.28699999999999998</v>
      </c>
      <c r="D46" s="25">
        <f t="shared" si="1"/>
        <v>0.10265415406008316</v>
      </c>
      <c r="E46" s="25"/>
      <c r="F46" s="25">
        <f t="shared" si="6"/>
        <v>2.2127028240248259E-2</v>
      </c>
      <c r="G46" s="25"/>
      <c r="H46" s="25">
        <f t="shared" si="4"/>
        <v>0.11589441030465296</v>
      </c>
      <c r="I46" s="8"/>
      <c r="J46" s="25">
        <f t="shared" si="2"/>
        <v>-3.536728448481806E-2</v>
      </c>
      <c r="K46" s="8"/>
      <c r="L46" s="25">
        <v>8.2936149721128838E-2</v>
      </c>
      <c r="M46" s="25">
        <v>1.3166666666666667E-3</v>
      </c>
      <c r="N46" s="26">
        <f t="shared" si="5"/>
        <v>8.1619483054462177E-2</v>
      </c>
      <c r="O46" s="7"/>
      <c r="Q46" s="4"/>
    </row>
    <row r="47" spans="1:17">
      <c r="A47" s="30">
        <v>37589</v>
      </c>
      <c r="B47" s="5">
        <v>0.27800000000000002</v>
      </c>
      <c r="D47" s="25">
        <f t="shared" si="1"/>
        <v>-3.186110206898389E-2</v>
      </c>
      <c r="E47" s="25"/>
      <c r="F47" s="25">
        <f t="shared" si="6"/>
        <v>2.2127028240248259E-2</v>
      </c>
      <c r="G47" s="25"/>
      <c r="H47" s="25">
        <f t="shared" si="4"/>
        <v>7.7403398086067596E-2</v>
      </c>
      <c r="I47" s="8"/>
      <c r="J47" s="25">
        <f t="shared" si="2"/>
        <v>-0.13139152839529974</v>
      </c>
      <c r="K47" s="8"/>
      <c r="L47" s="25">
        <v>5.5536907190660623E-2</v>
      </c>
      <c r="M47" s="25">
        <v>1.0250000000000001E-3</v>
      </c>
      <c r="N47" s="26">
        <f t="shared" si="5"/>
        <v>5.4511907190660625E-2</v>
      </c>
      <c r="O47" s="7"/>
      <c r="Q47" s="4"/>
    </row>
    <row r="48" spans="1:17">
      <c r="A48" s="30">
        <v>37621</v>
      </c>
      <c r="B48" s="5">
        <v>0.25600000000000001</v>
      </c>
      <c r="D48" s="25">
        <f t="shared" si="1"/>
        <v>-8.2443669211074655E-2</v>
      </c>
      <c r="E48" s="25"/>
      <c r="F48" s="25">
        <f t="shared" si="6"/>
        <v>2.2127028240248259E-2</v>
      </c>
      <c r="G48" s="25"/>
      <c r="H48" s="25">
        <f t="shared" si="4"/>
        <v>-8.9640754750953219E-2</v>
      </c>
      <c r="I48" s="8"/>
      <c r="J48" s="25">
        <f t="shared" si="2"/>
        <v>-1.4929942700369694E-2</v>
      </c>
      <c r="K48" s="8"/>
      <c r="L48" s="25">
        <v>-6.2138488136760338E-2</v>
      </c>
      <c r="M48" s="25">
        <v>9.9166666666666652E-4</v>
      </c>
      <c r="N48" s="26">
        <f t="shared" si="5"/>
        <v>-6.3130154803426999E-2</v>
      </c>
      <c r="O48" s="7"/>
      <c r="Q48" s="4"/>
    </row>
    <row r="49" spans="1:17">
      <c r="A49" s="30">
        <v>37652</v>
      </c>
      <c r="B49" s="5">
        <v>0.25600000000000001</v>
      </c>
      <c r="D49" s="25">
        <f t="shared" si="1"/>
        <v>0</v>
      </c>
      <c r="E49" s="25"/>
      <c r="F49" s="25">
        <f t="shared" si="6"/>
        <v>2.2127028240248259E-2</v>
      </c>
      <c r="G49" s="25"/>
      <c r="H49" s="25">
        <f t="shared" si="4"/>
        <v>-4.1086170703819612E-2</v>
      </c>
      <c r="I49" s="8"/>
      <c r="J49" s="25">
        <f t="shared" si="2"/>
        <v>1.8959142463571353E-2</v>
      </c>
      <c r="K49" s="8"/>
      <c r="L49" s="25">
        <v>-2.7960235139623559E-2</v>
      </c>
      <c r="M49" s="25">
        <v>9.7499999999999985E-4</v>
      </c>
      <c r="N49" s="26">
        <f t="shared" si="5"/>
        <v>-2.8935235139623559E-2</v>
      </c>
      <c r="O49" s="7"/>
      <c r="Q49" s="4"/>
    </row>
    <row r="50" spans="1:17">
      <c r="A50" s="30">
        <v>37680</v>
      </c>
      <c r="B50" s="5">
        <v>0.26800000000000002</v>
      </c>
      <c r="D50" s="25">
        <f t="shared" si="1"/>
        <v>4.5809536031294201E-2</v>
      </c>
      <c r="E50" s="25"/>
      <c r="F50" s="25">
        <f t="shared" si="6"/>
        <v>2.2127028240248259E-2</v>
      </c>
      <c r="G50" s="25"/>
      <c r="H50" s="25">
        <f t="shared" si="4"/>
        <v>-2.5239903141826156E-2</v>
      </c>
      <c r="I50" s="8"/>
      <c r="J50" s="25">
        <f t="shared" si="2"/>
        <v>4.8922410932872099E-2</v>
      </c>
      <c r="K50" s="8"/>
      <c r="L50" s="25">
        <v>-1.6800385727104721E-2</v>
      </c>
      <c r="M50" s="25">
        <v>9.7499999999999985E-4</v>
      </c>
      <c r="N50" s="26">
        <f t="shared" si="5"/>
        <v>-1.7775385727104721E-2</v>
      </c>
      <c r="O50" s="7"/>
      <c r="Q50" s="4"/>
    </row>
    <row r="51" spans="1:17">
      <c r="A51" s="30">
        <v>37711</v>
      </c>
      <c r="B51" s="5">
        <v>0.253</v>
      </c>
      <c r="D51" s="25">
        <f t="shared" si="1"/>
        <v>-5.7597491783336438E-2</v>
      </c>
      <c r="E51" s="25"/>
      <c r="F51" s="25">
        <f t="shared" si="6"/>
        <v>2.2127028240248259E-2</v>
      </c>
      <c r="G51" s="25"/>
      <c r="H51" s="25">
        <f t="shared" si="4"/>
        <v>1.0155513280322685E-2</v>
      </c>
      <c r="I51" s="8"/>
      <c r="J51" s="25">
        <f t="shared" si="2"/>
        <v>-8.9880033303907383E-2</v>
      </c>
      <c r="K51" s="8"/>
      <c r="L51" s="25">
        <v>8.0937609041174322E-3</v>
      </c>
      <c r="M51" s="25">
        <v>9.4166666666666661E-4</v>
      </c>
      <c r="N51" s="26">
        <f t="shared" si="5"/>
        <v>7.1520942374507651E-3</v>
      </c>
      <c r="O51" s="7"/>
      <c r="Q51" s="4"/>
    </row>
    <row r="52" spans="1:17">
      <c r="A52" s="30">
        <v>37741</v>
      </c>
      <c r="B52" s="5">
        <v>0.254</v>
      </c>
      <c r="D52" s="25">
        <f t="shared" si="1"/>
        <v>3.9447782910163251E-3</v>
      </c>
      <c r="E52" s="25"/>
      <c r="F52" s="25">
        <f t="shared" si="6"/>
        <v>2.2127028240248259E-2</v>
      </c>
      <c r="G52" s="25"/>
      <c r="H52" s="25">
        <f t="shared" si="4"/>
        <v>0.1090553189526459</v>
      </c>
      <c r="I52" s="8"/>
      <c r="J52" s="25">
        <f t="shared" si="2"/>
        <v>-0.12723756890187785</v>
      </c>
      <c r="K52" s="8"/>
      <c r="L52" s="25">
        <v>7.7744669795602628E-2</v>
      </c>
      <c r="M52" s="25">
        <v>9.4166666666666661E-4</v>
      </c>
      <c r="N52" s="26">
        <f t="shared" si="5"/>
        <v>7.6803003128935968E-2</v>
      </c>
      <c r="O52" s="7"/>
      <c r="Q52" s="4"/>
    </row>
    <row r="53" spans="1:17">
      <c r="A53" s="30">
        <v>37771</v>
      </c>
      <c r="B53" s="5">
        <v>0.32100000000000001</v>
      </c>
      <c r="D53" s="25">
        <f t="shared" si="1"/>
        <v>0.23410685611147927</v>
      </c>
      <c r="E53" s="25"/>
      <c r="F53" s="25">
        <f t="shared" si="6"/>
        <v>2.2127028240248259E-2</v>
      </c>
      <c r="G53" s="25"/>
      <c r="H53" s="25">
        <f t="shared" si="4"/>
        <v>6.9374593320612049E-2</v>
      </c>
      <c r="I53" s="8"/>
      <c r="J53" s="25">
        <f t="shared" si="2"/>
        <v>0.14260523455061896</v>
      </c>
      <c r="K53" s="8"/>
      <c r="L53" s="25">
        <v>4.9749229590170044E-2</v>
      </c>
      <c r="M53" s="25">
        <v>8.916666666666668E-4</v>
      </c>
      <c r="N53" s="26">
        <f t="shared" si="5"/>
        <v>4.8857562923503378E-2</v>
      </c>
      <c r="O53" s="7"/>
      <c r="Q53" s="4"/>
    </row>
    <row r="54" spans="1:17">
      <c r="A54" s="30">
        <v>37802</v>
      </c>
      <c r="B54" s="5">
        <v>0.34100000000000003</v>
      </c>
      <c r="D54" s="25">
        <f t="shared" si="1"/>
        <v>6.044135415350093E-2</v>
      </c>
      <c r="E54" s="25"/>
      <c r="F54" s="25">
        <f t="shared" si="6"/>
        <v>2.2127028240248259E-2</v>
      </c>
      <c r="G54" s="25"/>
      <c r="H54" s="25">
        <f t="shared" si="4"/>
        <v>1.5082143092416506E-2</v>
      </c>
      <c r="I54" s="8"/>
      <c r="J54" s="25">
        <f t="shared" si="2"/>
        <v>2.3232182820836167E-2</v>
      </c>
      <c r="K54" s="8"/>
      <c r="L54" s="25">
        <v>1.1388375852817472E-2</v>
      </c>
      <c r="M54" s="25">
        <v>7.6666666666666669E-4</v>
      </c>
      <c r="N54" s="26">
        <f t="shared" si="5"/>
        <v>1.0621709186150805E-2</v>
      </c>
      <c r="O54" s="7"/>
      <c r="Q54" s="4"/>
    </row>
    <row r="55" spans="1:17">
      <c r="A55" s="30">
        <v>37833</v>
      </c>
      <c r="B55" s="5">
        <v>0.377</v>
      </c>
      <c r="D55" s="25">
        <f t="shared" si="1"/>
        <v>0.10036271016449388</v>
      </c>
      <c r="E55" s="25"/>
      <c r="F55" s="25">
        <f t="shared" si="6"/>
        <v>2.2127028240248259E-2</v>
      </c>
      <c r="G55" s="25"/>
      <c r="H55" s="25">
        <f t="shared" si="4"/>
        <v>2.1489893030695588E-2</v>
      </c>
      <c r="I55" s="8"/>
      <c r="J55" s="25">
        <f t="shared" si="2"/>
        <v>5.6745788893550038E-2</v>
      </c>
      <c r="K55" s="8"/>
      <c r="L55" s="25">
        <v>1.5884413777595655E-2</v>
      </c>
      <c r="M55" s="25">
        <v>7.5000000000000012E-4</v>
      </c>
      <c r="N55" s="26">
        <f t="shared" si="5"/>
        <v>1.5134413777595654E-2</v>
      </c>
      <c r="O55" s="7"/>
      <c r="Q55" s="4"/>
    </row>
    <row r="56" spans="1:17">
      <c r="A56" s="30">
        <v>37862</v>
      </c>
      <c r="B56" s="5">
        <v>0.40400000000000003</v>
      </c>
      <c r="D56" s="25">
        <f t="shared" si="1"/>
        <v>6.916969051313937E-2</v>
      </c>
      <c r="E56" s="25"/>
      <c r="F56" s="25">
        <f t="shared" si="6"/>
        <v>2.2127028240248259E-2</v>
      </c>
      <c r="G56" s="25"/>
      <c r="H56" s="25">
        <f t="shared" si="4"/>
        <v>2.4193478695846028E-2</v>
      </c>
      <c r="I56" s="8"/>
      <c r="J56" s="25">
        <f t="shared" si="2"/>
        <v>2.2849183577045084E-2</v>
      </c>
      <c r="K56" s="8"/>
      <c r="L56" s="25">
        <v>1.7830100351719183E-2</v>
      </c>
      <c r="M56" s="25">
        <v>7.9166666666666665E-4</v>
      </c>
      <c r="N56" s="26">
        <f t="shared" si="5"/>
        <v>1.7038433685052517E-2</v>
      </c>
      <c r="O56" s="7"/>
      <c r="Q56" s="4"/>
    </row>
    <row r="57" spans="1:17">
      <c r="A57" s="30">
        <v>37894</v>
      </c>
      <c r="B57" s="5">
        <v>0.36899999999999999</v>
      </c>
      <c r="D57" s="25">
        <f t="shared" si="1"/>
        <v>-9.0618233920622973E-2</v>
      </c>
      <c r="E57" s="25"/>
      <c r="F57" s="25">
        <f t="shared" si="6"/>
        <v>2.2127028240248259E-2</v>
      </c>
      <c r="G57" s="25"/>
      <c r="H57" s="25">
        <f t="shared" si="4"/>
        <v>-1.8154179637408192E-2</v>
      </c>
      <c r="I57" s="8"/>
      <c r="J57" s="25">
        <f t="shared" si="2"/>
        <v>-9.4591082523463044E-2</v>
      </c>
      <c r="K57" s="8"/>
      <c r="L57" s="25">
        <v>-1.2001879977542033E-2</v>
      </c>
      <c r="M57" s="25">
        <v>7.8333333333333326E-4</v>
      </c>
      <c r="N57" s="26">
        <f t="shared" si="5"/>
        <v>-1.2785213310875367E-2</v>
      </c>
      <c r="O57" s="7"/>
      <c r="Q57" s="4"/>
    </row>
    <row r="58" spans="1:17">
      <c r="A58" s="30">
        <v>37925</v>
      </c>
      <c r="B58" s="5">
        <v>0.40799999999999997</v>
      </c>
      <c r="D58" s="25">
        <f t="shared" si="1"/>
        <v>0.10047053036363453</v>
      </c>
      <c r="E58" s="25"/>
      <c r="F58" s="25">
        <f t="shared" si="6"/>
        <v>2.2127028240248259E-2</v>
      </c>
      <c r="G58" s="25"/>
      <c r="H58" s="25">
        <f t="shared" si="4"/>
        <v>7.4451189886473187E-2</v>
      </c>
      <c r="I58" s="8"/>
      <c r="J58" s="25">
        <f t="shared" si="2"/>
        <v>3.8923122369130814E-3</v>
      </c>
      <c r="K58" s="8"/>
      <c r="L58" s="25">
        <v>5.3199459718115301E-2</v>
      </c>
      <c r="M58" s="25">
        <v>7.6666666666666669E-4</v>
      </c>
      <c r="N58" s="26">
        <f t="shared" si="5"/>
        <v>5.2432793051448635E-2</v>
      </c>
      <c r="O58" s="7"/>
      <c r="Q58" s="4"/>
    </row>
    <row r="59" spans="1:17">
      <c r="A59" s="30">
        <v>37953</v>
      </c>
      <c r="B59" s="5">
        <v>0.374</v>
      </c>
      <c r="D59" s="25">
        <f t="shared" si="1"/>
        <v>-8.7011376989629685E-2</v>
      </c>
      <c r="E59" s="25"/>
      <c r="F59" s="25">
        <f t="shared" si="6"/>
        <v>2.2127028240248259E-2</v>
      </c>
      <c r="G59" s="25"/>
      <c r="H59" s="25">
        <f t="shared" si="4"/>
        <v>9.655720423793512E-3</v>
      </c>
      <c r="I59" s="8"/>
      <c r="J59" s="25">
        <f t="shared" si="2"/>
        <v>-0.11879412565367145</v>
      </c>
      <c r="K59" s="8"/>
      <c r="L59" s="25">
        <v>7.5751114759267917E-3</v>
      </c>
      <c r="M59" s="25">
        <v>7.7500000000000008E-4</v>
      </c>
      <c r="N59" s="26">
        <f t="shared" si="5"/>
        <v>6.8001114759267921E-3</v>
      </c>
      <c r="O59" s="7"/>
      <c r="Q59" s="4"/>
    </row>
    <row r="60" spans="1:17">
      <c r="A60" s="30">
        <v>37986</v>
      </c>
      <c r="B60" s="5">
        <v>0.38200000000000001</v>
      </c>
      <c r="D60" s="25">
        <f t="shared" si="1"/>
        <v>2.1164811192043331E-2</v>
      </c>
      <c r="E60" s="25"/>
      <c r="F60" s="25">
        <f t="shared" si="6"/>
        <v>2.2127028240248259E-2</v>
      </c>
      <c r="G60" s="25"/>
      <c r="H60" s="25">
        <f t="shared" si="4"/>
        <v>6.7832627812895396E-2</v>
      </c>
      <c r="I60" s="8"/>
      <c r="J60" s="25">
        <f t="shared" si="2"/>
        <v>-6.8794844861100324E-2</v>
      </c>
      <c r="K60" s="8"/>
      <c r="L60" s="25">
        <v>4.8521622477395498E-2</v>
      </c>
      <c r="M60" s="25">
        <v>7.5000000000000012E-4</v>
      </c>
      <c r="N60" s="26">
        <f t="shared" si="5"/>
        <v>4.7771622477395498E-2</v>
      </c>
      <c r="O60" s="7"/>
      <c r="Q60" s="4"/>
    </row>
    <row r="61" spans="1:17">
      <c r="A61" s="30">
        <v>38016</v>
      </c>
      <c r="B61" s="5">
        <v>0.40200000000000002</v>
      </c>
      <c r="D61" s="25">
        <f t="shared" si="1"/>
        <v>5.1031480012445826E-2</v>
      </c>
      <c r="E61" s="25"/>
      <c r="F61" s="25">
        <f t="shared" si="6"/>
        <v>2.2127028240248259E-2</v>
      </c>
      <c r="G61" s="25"/>
      <c r="H61" s="25">
        <f t="shared" si="4"/>
        <v>2.4258396417572041E-2</v>
      </c>
      <c r="I61" s="8"/>
      <c r="J61" s="25">
        <f t="shared" si="2"/>
        <v>4.6460553546255265E-3</v>
      </c>
      <c r="K61" s="8"/>
      <c r="L61" s="25">
        <v>1.7817485797008755E-2</v>
      </c>
      <c r="M61" s="25">
        <v>7.3333333333333334E-4</v>
      </c>
      <c r="N61" s="26">
        <f t="shared" si="5"/>
        <v>1.7084152463675423E-2</v>
      </c>
      <c r="O61" s="7"/>
      <c r="Q61" s="4"/>
    </row>
    <row r="62" spans="1:17">
      <c r="A62" s="30">
        <v>38044</v>
      </c>
      <c r="B62" s="5">
        <v>0.42699999999999999</v>
      </c>
      <c r="D62" s="25">
        <f t="shared" si="1"/>
        <v>6.0331924609603488E-2</v>
      </c>
      <c r="E62" s="25"/>
      <c r="F62" s="25">
        <f t="shared" si="6"/>
        <v>2.2127028240248259E-2</v>
      </c>
      <c r="G62" s="25"/>
      <c r="H62" s="25">
        <f t="shared" si="4"/>
        <v>1.6411824598724561E-2</v>
      </c>
      <c r="I62" s="8"/>
      <c r="J62" s="25">
        <f t="shared" si="2"/>
        <v>2.1793071770630668E-2</v>
      </c>
      <c r="K62" s="8"/>
      <c r="L62" s="25">
        <v>1.2333147077216073E-2</v>
      </c>
      <c r="M62" s="25">
        <v>7.7500000000000008E-4</v>
      </c>
      <c r="N62" s="26">
        <f t="shared" si="5"/>
        <v>1.1558147077216073E-2</v>
      </c>
      <c r="O62" s="7"/>
      <c r="Q62" s="4"/>
    </row>
    <row r="63" spans="1:17">
      <c r="A63" s="30">
        <v>38077</v>
      </c>
      <c r="B63" s="5">
        <v>0.48299999999999998</v>
      </c>
      <c r="D63" s="25">
        <f t="shared" si="1"/>
        <v>0.12323264042394806</v>
      </c>
      <c r="E63" s="25"/>
      <c r="F63" s="25">
        <f t="shared" si="6"/>
        <v>2.2127028240248259E-2</v>
      </c>
      <c r="G63" s="25"/>
      <c r="H63" s="25">
        <f t="shared" si="4"/>
        <v>-2.5014498733868309E-2</v>
      </c>
      <c r="I63" s="8"/>
      <c r="J63" s="25">
        <f t="shared" si="2"/>
        <v>0.12612011091756811</v>
      </c>
      <c r="K63" s="8"/>
      <c r="L63" s="25">
        <v>-1.6833309696799591E-2</v>
      </c>
      <c r="M63" s="25">
        <v>7.8333333333333326E-4</v>
      </c>
      <c r="N63" s="26">
        <f t="shared" si="5"/>
        <v>-1.7616643030132925E-2</v>
      </c>
      <c r="O63" s="7"/>
      <c r="Q63" s="4"/>
    </row>
    <row r="64" spans="1:17">
      <c r="A64" s="30">
        <v>38107</v>
      </c>
      <c r="B64" s="5">
        <v>0.46</v>
      </c>
      <c r="D64" s="25">
        <f t="shared" si="1"/>
        <v>-4.8790164169431945E-2</v>
      </c>
      <c r="E64" s="25"/>
      <c r="F64" s="25">
        <f t="shared" si="6"/>
        <v>2.2127028240248259E-2</v>
      </c>
      <c r="G64" s="25"/>
      <c r="H64" s="25">
        <f t="shared" si="4"/>
        <v>-2.4616026052495639E-2</v>
      </c>
      <c r="I64" s="8"/>
      <c r="J64" s="25">
        <f t="shared" si="2"/>
        <v>-4.6301166357184557E-2</v>
      </c>
      <c r="K64" s="8"/>
      <c r="L64" s="25">
        <v>-1.6552682407015133E-2</v>
      </c>
      <c r="M64" s="25">
        <v>7.8333333333333326E-4</v>
      </c>
      <c r="N64" s="26">
        <f t="shared" si="5"/>
        <v>-1.7336015740348466E-2</v>
      </c>
      <c r="O64" s="7"/>
      <c r="Q64" s="4"/>
    </row>
    <row r="65" spans="1:17">
      <c r="A65" s="30">
        <v>38138</v>
      </c>
      <c r="B65" s="5">
        <v>0.502</v>
      </c>
      <c r="D65" s="25">
        <f t="shared" si="1"/>
        <v>8.7373630208588432E-2</v>
      </c>
      <c r="E65" s="25"/>
      <c r="F65" s="25">
        <f t="shared" si="6"/>
        <v>2.2127028240248259E-2</v>
      </c>
      <c r="G65" s="25"/>
      <c r="H65" s="25">
        <f t="shared" si="4"/>
        <v>1.623252114561511E-2</v>
      </c>
      <c r="I65" s="8"/>
      <c r="J65" s="25">
        <f t="shared" si="2"/>
        <v>4.9014080822725063E-2</v>
      </c>
      <c r="K65" s="8"/>
      <c r="L65" s="25">
        <v>1.2281871313663689E-2</v>
      </c>
      <c r="M65" s="25">
        <v>8.5000000000000006E-4</v>
      </c>
      <c r="N65" s="26">
        <f t="shared" si="5"/>
        <v>1.1431871313663688E-2</v>
      </c>
      <c r="O65" s="7"/>
      <c r="Q65" s="4"/>
    </row>
    <row r="66" spans="1:17">
      <c r="A66" s="30">
        <v>38168</v>
      </c>
      <c r="B66" s="5">
        <v>0.57999999999999996</v>
      </c>
      <c r="D66" s="25">
        <f t="shared" si="1"/>
        <v>0.1444279838487357</v>
      </c>
      <c r="E66" s="25"/>
      <c r="F66" s="25">
        <f t="shared" si="6"/>
        <v>2.2127028240248259E-2</v>
      </c>
      <c r="G66" s="25"/>
      <c r="H66" s="25">
        <f t="shared" si="4"/>
        <v>2.357107542420056E-2</v>
      </c>
      <c r="I66" s="8"/>
      <c r="J66" s="25">
        <f t="shared" si="2"/>
        <v>9.8729880184286883E-2</v>
      </c>
      <c r="K66" s="8"/>
      <c r="L66" s="25">
        <v>1.7658434978474954E-2</v>
      </c>
      <c r="M66" s="25">
        <v>1.0583333333333332E-3</v>
      </c>
      <c r="N66" s="26">
        <f t="shared" si="5"/>
        <v>1.660010164514162E-2</v>
      </c>
      <c r="O66" s="7"/>
      <c r="Q66" s="4"/>
    </row>
    <row r="67" spans="1:17">
      <c r="A67" s="30">
        <v>38198</v>
      </c>
      <c r="B67" s="5">
        <v>0.57799999999999996</v>
      </c>
      <c r="D67" s="25">
        <f t="shared" si="1"/>
        <v>-3.4542348680875576E-3</v>
      </c>
      <c r="E67" s="25"/>
      <c r="F67" s="25">
        <f t="shared" si="6"/>
        <v>2.2127028240248259E-2</v>
      </c>
      <c r="G67" s="25"/>
      <c r="H67" s="25">
        <f t="shared" si="4"/>
        <v>-5.1244360913077464E-2</v>
      </c>
      <c r="I67" s="8"/>
      <c r="J67" s="25">
        <f t="shared" si="2"/>
        <v>2.5663097804741648E-2</v>
      </c>
      <c r="K67" s="8"/>
      <c r="L67" s="25">
        <v>-3.4980881290452091E-2</v>
      </c>
      <c r="M67" s="25">
        <v>1.1083333333333333E-3</v>
      </c>
      <c r="N67" s="26">
        <f t="shared" si="5"/>
        <v>-3.6089214623785427E-2</v>
      </c>
      <c r="O67" s="7"/>
      <c r="Q67" s="4"/>
    </row>
    <row r="68" spans="1:17">
      <c r="A68" s="30">
        <v>38230</v>
      </c>
      <c r="B68" s="5">
        <v>0.61399999999999999</v>
      </c>
      <c r="D68" s="25">
        <f t="shared" si="1"/>
        <v>6.0421059474765053E-2</v>
      </c>
      <c r="E68" s="25"/>
      <c r="F68" s="25">
        <f t="shared" si="6"/>
        <v>2.2127028240248259E-2</v>
      </c>
      <c r="G68" s="25"/>
      <c r="H68" s="25">
        <f t="shared" si="4"/>
        <v>1.028568886204625E-3</v>
      </c>
      <c r="I68" s="8"/>
      <c r="J68" s="25">
        <f t="shared" si="2"/>
        <v>3.726546234831217E-2</v>
      </c>
      <c r="K68" s="8"/>
      <c r="L68" s="25">
        <v>1.9577104672886449E-3</v>
      </c>
      <c r="M68" s="25">
        <v>1.2333333333333335E-3</v>
      </c>
      <c r="N68" s="26">
        <f t="shared" si="5"/>
        <v>7.2437713395531148E-4</v>
      </c>
      <c r="O68" s="7"/>
      <c r="Q68" s="4"/>
    </row>
    <row r="69" spans="1:17">
      <c r="A69" s="30">
        <v>38260</v>
      </c>
      <c r="B69" s="5">
        <v>0.69199999999999995</v>
      </c>
      <c r="D69" s="25">
        <f t="shared" si="1"/>
        <v>0.11959102747052695</v>
      </c>
      <c r="E69" s="25"/>
      <c r="F69" s="25">
        <f t="shared" si="6"/>
        <v>2.2127028240248259E-2</v>
      </c>
      <c r="G69" s="25"/>
      <c r="H69" s="25">
        <f t="shared" si="4"/>
        <v>1.1369000107959918E-2</v>
      </c>
      <c r="I69" s="8"/>
      <c r="J69" s="25">
        <f t="shared" si="2"/>
        <v>8.6094999122318772E-2</v>
      </c>
      <c r="K69" s="8"/>
      <c r="L69" s="25">
        <v>9.3817011792764454E-3</v>
      </c>
      <c r="M69" s="25">
        <v>1.3750000000000001E-3</v>
      </c>
      <c r="N69" s="26">
        <f t="shared" si="5"/>
        <v>8.0067011792764459E-3</v>
      </c>
      <c r="O69" s="7"/>
      <c r="Q69" s="4"/>
    </row>
    <row r="70" spans="1:17">
      <c r="A70" s="30">
        <v>38289</v>
      </c>
      <c r="B70" s="5">
        <v>0.93600000000000005</v>
      </c>
      <c r="D70" s="25">
        <f t="shared" ref="D70:D133" si="7">LN(B70/B69)</f>
        <v>0.30202952085992257</v>
      </c>
      <c r="E70" s="25"/>
      <c r="F70" s="25">
        <f t="shared" si="6"/>
        <v>2.2127028240248259E-2</v>
      </c>
      <c r="G70" s="25"/>
      <c r="H70" s="25">
        <f t="shared" si="4"/>
        <v>1.7247249020922593E-2</v>
      </c>
      <c r="I70" s="8"/>
      <c r="J70" s="25">
        <f t="shared" ref="J70:J133" si="8">D70-$R$5-$R$7*N70</f>
        <v>0.2626552435987517</v>
      </c>
      <c r="K70" s="8"/>
      <c r="L70" s="25">
        <v>1.3613167481492969E-2</v>
      </c>
      <c r="M70" s="25">
        <v>1.4666666666666667E-3</v>
      </c>
      <c r="N70" s="26">
        <f t="shared" si="5"/>
        <v>1.2146500814826303E-2</v>
      </c>
      <c r="O70" s="7"/>
      <c r="Q70" s="4"/>
    </row>
    <row r="71" spans="1:17">
      <c r="A71" s="30">
        <v>38321</v>
      </c>
      <c r="B71" s="5">
        <v>1.202</v>
      </c>
      <c r="D71" s="25">
        <f t="shared" si="7"/>
        <v>0.25012663861756074</v>
      </c>
      <c r="E71" s="25"/>
      <c r="F71" s="25">
        <f t="shared" si="6"/>
        <v>2.2127028240248259E-2</v>
      </c>
      <c r="G71" s="25"/>
      <c r="H71" s="25">
        <f t="shared" ref="H71:H134" si="9">$R$7*N71</f>
        <v>5.202800403729689E-2</v>
      </c>
      <c r="I71" s="8"/>
      <c r="J71" s="25">
        <f t="shared" si="8"/>
        <v>0.17597160634001557</v>
      </c>
      <c r="K71" s="8"/>
      <c r="L71" s="25">
        <v>3.8366101004930465E-2</v>
      </c>
      <c r="M71" s="25">
        <v>1.725E-3</v>
      </c>
      <c r="N71" s="26">
        <f t="shared" ref="N71:N134" si="10">L71-$M71</f>
        <v>3.6641101004930468E-2</v>
      </c>
      <c r="O71" s="7"/>
      <c r="Q71" s="4"/>
    </row>
    <row r="72" spans="1:17">
      <c r="A72" s="30">
        <v>38352</v>
      </c>
      <c r="B72" s="5">
        <v>1.1499999999999999</v>
      </c>
      <c r="D72" s="25">
        <f t="shared" si="7"/>
        <v>-4.4224893737857214E-2</v>
      </c>
      <c r="E72" s="25"/>
      <c r="F72" s="25">
        <f t="shared" ref="F72:F135" si="11">$R$5</f>
        <v>2.2127028240248259E-2</v>
      </c>
      <c r="G72" s="25"/>
      <c r="H72" s="25">
        <f t="shared" si="9"/>
        <v>4.275836318598291E-2</v>
      </c>
      <c r="I72" s="8"/>
      <c r="J72" s="25">
        <f t="shared" si="8"/>
        <v>-0.10911028516408838</v>
      </c>
      <c r="K72" s="8"/>
      <c r="L72" s="25">
        <v>3.1937888881533552E-2</v>
      </c>
      <c r="M72" s="25">
        <v>1.825E-3</v>
      </c>
      <c r="N72" s="26">
        <f t="shared" si="10"/>
        <v>3.0112888881533552E-2</v>
      </c>
      <c r="O72" s="7"/>
      <c r="Q72" s="4"/>
    </row>
    <row r="73" spans="1:17">
      <c r="A73" s="30">
        <v>38383</v>
      </c>
      <c r="B73" s="5">
        <v>1.3720000000000001</v>
      </c>
      <c r="D73" s="25">
        <f t="shared" si="7"/>
        <v>0.17650758692853485</v>
      </c>
      <c r="E73" s="25"/>
      <c r="F73" s="25">
        <f t="shared" si="11"/>
        <v>2.2127028240248259E-2</v>
      </c>
      <c r="G73" s="25"/>
      <c r="H73" s="25">
        <f t="shared" si="9"/>
        <v>-3.9571524136821482E-2</v>
      </c>
      <c r="I73" s="8"/>
      <c r="J73" s="25">
        <f t="shared" si="8"/>
        <v>0.19395208282510806</v>
      </c>
      <c r="K73" s="8"/>
      <c r="L73" s="25">
        <v>-2.5926867589940793E-2</v>
      </c>
      <c r="M73" s="25">
        <v>1.9416666666666668E-3</v>
      </c>
      <c r="N73" s="26">
        <f t="shared" si="10"/>
        <v>-2.7868534256607461E-2</v>
      </c>
      <c r="O73" s="7"/>
      <c r="Q73" s="4"/>
    </row>
    <row r="74" spans="1:17">
      <c r="A74" s="30">
        <v>38411</v>
      </c>
      <c r="B74" s="5">
        <v>1.5980000000000001</v>
      </c>
      <c r="D74" s="25">
        <f t="shared" si="7"/>
        <v>0.15248331804038945</v>
      </c>
      <c r="E74" s="25"/>
      <c r="F74" s="25">
        <f t="shared" si="11"/>
        <v>2.2127028240248259E-2</v>
      </c>
      <c r="G74" s="25"/>
      <c r="H74" s="25">
        <f t="shared" si="9"/>
        <v>2.371281205719528E-2</v>
      </c>
      <c r="I74" s="8"/>
      <c r="J74" s="25">
        <f t="shared" si="8"/>
        <v>0.10664347774294591</v>
      </c>
      <c r="K74" s="8"/>
      <c r="L74" s="25">
        <v>1.8816587368521192E-2</v>
      </c>
      <c r="M74" s="25">
        <v>2.1166666666666664E-3</v>
      </c>
      <c r="N74" s="26">
        <f t="shared" si="10"/>
        <v>1.6699920701854526E-2</v>
      </c>
      <c r="O74" s="7"/>
      <c r="Q74" s="4"/>
    </row>
    <row r="75" spans="1:17">
      <c r="A75" s="30">
        <v>38442</v>
      </c>
      <c r="B75" s="5">
        <v>1.4910000000000001</v>
      </c>
      <c r="D75" s="25">
        <f t="shared" si="7"/>
        <v>-6.9305811561481551E-2</v>
      </c>
      <c r="E75" s="25"/>
      <c r="F75" s="25">
        <f t="shared" si="11"/>
        <v>2.2127028240248259E-2</v>
      </c>
      <c r="G75" s="25"/>
      <c r="H75" s="25">
        <f t="shared" si="9"/>
        <v>-3.0621743949629295E-2</v>
      </c>
      <c r="I75" s="8"/>
      <c r="J75" s="25">
        <f t="shared" si="8"/>
        <v>-6.0811095852100511E-2</v>
      </c>
      <c r="K75" s="8"/>
      <c r="L75" s="25">
        <v>-1.9282253003616211E-2</v>
      </c>
      <c r="M75" s="25">
        <v>2.2833333333333334E-3</v>
      </c>
      <c r="N75" s="26">
        <f t="shared" si="10"/>
        <v>-2.1565586336949542E-2</v>
      </c>
      <c r="O75" s="7"/>
      <c r="Q75" s="4"/>
    </row>
    <row r="76" spans="1:17">
      <c r="A76" s="30">
        <v>38471</v>
      </c>
      <c r="B76" s="5">
        <v>1.286</v>
      </c>
      <c r="D76" s="25">
        <f t="shared" si="7"/>
        <v>-0.14791040996717378</v>
      </c>
      <c r="E76" s="25"/>
      <c r="F76" s="25">
        <f t="shared" si="11"/>
        <v>2.2127028240248259E-2</v>
      </c>
      <c r="G76" s="25"/>
      <c r="H76" s="25">
        <f t="shared" si="9"/>
        <v>-3.2311570641154488E-2</v>
      </c>
      <c r="I76" s="8"/>
      <c r="J76" s="25">
        <f t="shared" si="8"/>
        <v>-0.13772586756626753</v>
      </c>
      <c r="K76" s="8"/>
      <c r="L76" s="25">
        <v>-2.0438992432647851E-2</v>
      </c>
      <c r="M76" s="25">
        <v>2.3166666666666665E-3</v>
      </c>
      <c r="N76" s="26">
        <f t="shared" si="10"/>
        <v>-2.2755659099314519E-2</v>
      </c>
      <c r="O76" s="7"/>
      <c r="Q76" s="4"/>
    </row>
    <row r="77" spans="1:17">
      <c r="A77" s="30">
        <v>38503</v>
      </c>
      <c r="B77" s="5">
        <v>1.419</v>
      </c>
      <c r="D77" s="25">
        <f t="shared" si="7"/>
        <v>9.8415772362477949E-2</v>
      </c>
      <c r="E77" s="25"/>
      <c r="F77" s="25">
        <f t="shared" si="11"/>
        <v>2.2127028240248259E-2</v>
      </c>
      <c r="G77" s="25"/>
      <c r="H77" s="25">
        <f t="shared" si="9"/>
        <v>3.5129569115068281E-2</v>
      </c>
      <c r="I77" s="8"/>
      <c r="J77" s="25">
        <f t="shared" si="8"/>
        <v>4.115917500716141E-2</v>
      </c>
      <c r="K77" s="8"/>
      <c r="L77" s="25">
        <v>2.7106921727809662E-2</v>
      </c>
      <c r="M77" s="25">
        <v>2.3666666666666667E-3</v>
      </c>
      <c r="N77" s="26">
        <f t="shared" si="10"/>
        <v>2.4740255061142996E-2</v>
      </c>
      <c r="O77" s="7"/>
      <c r="Q77" s="4"/>
    </row>
    <row r="78" spans="1:17">
      <c r="A78" s="30">
        <v>38533</v>
      </c>
      <c r="B78" s="5">
        <v>1.3140000000000001</v>
      </c>
      <c r="D78" s="25">
        <f t="shared" si="7"/>
        <v>-7.6876478115486785E-2</v>
      </c>
      <c r="E78" s="25"/>
      <c r="F78" s="25">
        <f t="shared" si="11"/>
        <v>2.2127028240248259E-2</v>
      </c>
      <c r="G78" s="25"/>
      <c r="H78" s="25">
        <f t="shared" si="9"/>
        <v>-1.4984545445722639E-4</v>
      </c>
      <c r="I78" s="8"/>
      <c r="J78" s="25">
        <f t="shared" si="8"/>
        <v>-9.8853660901277812E-2</v>
      </c>
      <c r="K78" s="8"/>
      <c r="L78" s="25">
        <v>2.3694702466779045E-3</v>
      </c>
      <c r="M78" s="25">
        <v>2.4750000000000002E-3</v>
      </c>
      <c r="N78" s="26">
        <f t="shared" si="10"/>
        <v>-1.0552975332209572E-4</v>
      </c>
      <c r="O78" s="7"/>
      <c r="Q78" s="4"/>
    </row>
    <row r="79" spans="1:17">
      <c r="A79" s="30">
        <v>38562</v>
      </c>
      <c r="B79" s="5">
        <v>1.5229999999999999</v>
      </c>
      <c r="D79" s="25">
        <f t="shared" si="7"/>
        <v>0.14760615385060583</v>
      </c>
      <c r="E79" s="25"/>
      <c r="F79" s="25">
        <f t="shared" si="11"/>
        <v>2.2127028240248259E-2</v>
      </c>
      <c r="G79" s="25"/>
      <c r="H79" s="25">
        <f t="shared" si="9"/>
        <v>4.6735773066714094E-2</v>
      </c>
      <c r="I79" s="8"/>
      <c r="J79" s="25">
        <f t="shared" si="8"/>
        <v>7.874335254364348E-2</v>
      </c>
      <c r="K79" s="8"/>
      <c r="L79" s="25">
        <v>3.5597342109326163E-2</v>
      </c>
      <c r="M79" s="25">
        <v>2.6833333333333331E-3</v>
      </c>
      <c r="N79" s="26">
        <f t="shared" si="10"/>
        <v>3.2914008775992827E-2</v>
      </c>
      <c r="O79" s="7"/>
      <c r="Q79" s="4"/>
    </row>
    <row r="80" spans="1:17">
      <c r="A80" s="30">
        <v>38595</v>
      </c>
      <c r="B80" s="5">
        <v>1.675</v>
      </c>
      <c r="D80" s="25">
        <f t="shared" si="7"/>
        <v>9.5131091364005077E-2</v>
      </c>
      <c r="E80" s="25"/>
      <c r="F80" s="25">
        <f t="shared" si="11"/>
        <v>2.2127028240248259E-2</v>
      </c>
      <c r="G80" s="25"/>
      <c r="H80" s="25">
        <f t="shared" si="9"/>
        <v>-2.0425263909920888E-2</v>
      </c>
      <c r="I80" s="8"/>
      <c r="J80" s="25">
        <f t="shared" si="8"/>
        <v>9.3429327033677706E-2</v>
      </c>
      <c r="K80" s="8"/>
      <c r="L80" s="25">
        <v>-1.1517974293983484E-2</v>
      </c>
      <c r="M80" s="25">
        <v>2.8666666666666667E-3</v>
      </c>
      <c r="N80" s="26">
        <f t="shared" si="10"/>
        <v>-1.438464096065015E-2</v>
      </c>
      <c r="O80" s="7"/>
      <c r="Q80" s="4"/>
    </row>
    <row r="81" spans="1:17">
      <c r="A81" s="30">
        <v>38625</v>
      </c>
      <c r="B81" s="5">
        <v>1.915</v>
      </c>
      <c r="D81" s="25">
        <f t="shared" si="7"/>
        <v>0.13390445735557949</v>
      </c>
      <c r="E81" s="25"/>
      <c r="F81" s="25">
        <f t="shared" si="11"/>
        <v>2.2127028240248259E-2</v>
      </c>
      <c r="G81" s="25"/>
      <c r="H81" s="25">
        <f t="shared" si="9"/>
        <v>5.8302298174924758E-3</v>
      </c>
      <c r="I81" s="8"/>
      <c r="J81" s="25">
        <f t="shared" si="8"/>
        <v>0.10594719929783875</v>
      </c>
      <c r="K81" s="8"/>
      <c r="L81" s="25">
        <v>6.9559818376188094E-3</v>
      </c>
      <c r="M81" s="25">
        <v>2.8500000000000001E-3</v>
      </c>
      <c r="N81" s="26">
        <f t="shared" si="10"/>
        <v>4.1059818376188092E-3</v>
      </c>
      <c r="O81" s="7"/>
      <c r="Q81" s="4"/>
    </row>
    <row r="82" spans="1:17">
      <c r="A82" s="30">
        <v>38656</v>
      </c>
      <c r="B82" s="5">
        <v>2.0550000000000002</v>
      </c>
      <c r="D82" s="25">
        <f t="shared" si="7"/>
        <v>7.0558225315588752E-2</v>
      </c>
      <c r="E82" s="25"/>
      <c r="F82" s="25">
        <f t="shared" si="11"/>
        <v>2.2127028240248259E-2</v>
      </c>
      <c r="G82" s="25"/>
      <c r="H82" s="25">
        <f t="shared" si="9"/>
        <v>-3.0047553008160276E-2</v>
      </c>
      <c r="I82" s="8"/>
      <c r="J82" s="25">
        <f t="shared" si="8"/>
        <v>7.8478750083500776E-2</v>
      </c>
      <c r="K82" s="8"/>
      <c r="L82" s="25">
        <v>-1.8069541515253126E-2</v>
      </c>
      <c r="M82" s="25">
        <v>3.0916666666666666E-3</v>
      </c>
      <c r="N82" s="26">
        <f t="shared" si="10"/>
        <v>-2.1161208181919793E-2</v>
      </c>
      <c r="O82" s="7"/>
      <c r="Q82" s="4"/>
    </row>
    <row r="83" spans="1:17">
      <c r="A83" s="30">
        <v>38686</v>
      </c>
      <c r="B83" s="5">
        <v>2.4220000000000002</v>
      </c>
      <c r="D83" s="25">
        <f t="shared" si="7"/>
        <v>0.16431779718270265</v>
      </c>
      <c r="E83" s="25"/>
      <c r="F83" s="25">
        <f t="shared" si="11"/>
        <v>2.2127028240248259E-2</v>
      </c>
      <c r="G83" s="25"/>
      <c r="H83" s="25">
        <f t="shared" si="9"/>
        <v>4.4837907306606598E-2</v>
      </c>
      <c r="I83" s="8"/>
      <c r="J83" s="25">
        <f t="shared" si="8"/>
        <v>9.735286163584779E-2</v>
      </c>
      <c r="K83" s="8"/>
      <c r="L83" s="25">
        <v>3.4810756316797052E-2</v>
      </c>
      <c r="M83" s="25">
        <v>3.2333333333333333E-3</v>
      </c>
      <c r="N83" s="26">
        <f t="shared" si="10"/>
        <v>3.1577422983463721E-2</v>
      </c>
      <c r="O83" s="7"/>
      <c r="Q83" s="4"/>
    </row>
    <row r="84" spans="1:17">
      <c r="A84" s="30">
        <v>38716</v>
      </c>
      <c r="B84" s="5">
        <v>2.5619999999999998</v>
      </c>
      <c r="D84" s="25">
        <f t="shared" si="7"/>
        <v>5.6194558343641864E-2</v>
      </c>
      <c r="E84" s="25"/>
      <c r="F84" s="25">
        <f t="shared" si="11"/>
        <v>2.2127028240248259E-2</v>
      </c>
      <c r="G84" s="25"/>
      <c r="H84" s="25">
        <f t="shared" si="9"/>
        <v>-6.3080949216608347E-3</v>
      </c>
      <c r="I84" s="8"/>
      <c r="J84" s="25">
        <f t="shared" si="8"/>
        <v>4.0375625025054443E-2</v>
      </c>
      <c r="K84" s="8"/>
      <c r="L84" s="25">
        <v>-1.2008551530743193E-3</v>
      </c>
      <c r="M84" s="25">
        <v>3.241666666666667E-3</v>
      </c>
      <c r="N84" s="26">
        <f t="shared" si="10"/>
        <v>-4.4425218197409865E-3</v>
      </c>
      <c r="O84" s="7"/>
      <c r="Q84" s="4"/>
    </row>
    <row r="85" spans="1:17">
      <c r="A85" s="30">
        <v>38748</v>
      </c>
      <c r="B85" s="5">
        <v>2.6909999999999998</v>
      </c>
      <c r="D85" s="25">
        <f t="shared" si="7"/>
        <v>4.9124668270226206E-2</v>
      </c>
      <c r="E85" s="25"/>
      <c r="F85" s="25">
        <f t="shared" si="11"/>
        <v>2.2127028240248259E-2</v>
      </c>
      <c r="G85" s="25"/>
      <c r="H85" s="25">
        <f t="shared" si="9"/>
        <v>3.0922314256706163E-2</v>
      </c>
      <c r="I85" s="8"/>
      <c r="J85" s="25">
        <f t="shared" si="8"/>
        <v>-3.9246742267282156E-3</v>
      </c>
      <c r="K85" s="8"/>
      <c r="L85" s="25">
        <v>2.5310598499491688E-2</v>
      </c>
      <c r="M85" s="25">
        <v>3.5333333333333332E-3</v>
      </c>
      <c r="N85" s="26">
        <f t="shared" si="10"/>
        <v>2.1777265166158355E-2</v>
      </c>
      <c r="O85" s="7"/>
      <c r="Q85" s="4"/>
    </row>
    <row r="86" spans="1:17">
      <c r="A86" s="30">
        <v>38776</v>
      </c>
      <c r="B86" s="5">
        <v>2.4460000000000002</v>
      </c>
      <c r="D86" s="25">
        <f t="shared" si="7"/>
        <v>-9.5458834479787966E-2</v>
      </c>
      <c r="E86" s="25"/>
      <c r="F86" s="25">
        <f t="shared" si="11"/>
        <v>2.2127028240248259E-2</v>
      </c>
      <c r="G86" s="25"/>
      <c r="H86" s="25">
        <f t="shared" si="9"/>
        <v>-4.7097025751158183E-3</v>
      </c>
      <c r="I86" s="8"/>
      <c r="J86" s="25">
        <f t="shared" si="8"/>
        <v>-0.11287616014492041</v>
      </c>
      <c r="K86" s="8"/>
      <c r="L86" s="25">
        <v>3.7482430549724854E-4</v>
      </c>
      <c r="M86" s="25">
        <v>3.6916666666666664E-3</v>
      </c>
      <c r="N86" s="26">
        <f t="shared" si="10"/>
        <v>-3.3168423611694177E-3</v>
      </c>
      <c r="O86" s="7"/>
      <c r="Q86" s="4"/>
    </row>
    <row r="87" spans="1:17">
      <c r="A87" s="30">
        <v>38807</v>
      </c>
      <c r="B87" s="5">
        <v>2.2400000000000002</v>
      </c>
      <c r="D87" s="25">
        <f t="shared" si="7"/>
        <v>-8.7978171398032143E-2</v>
      </c>
      <c r="E87" s="25"/>
      <c r="F87" s="25">
        <f t="shared" si="11"/>
        <v>2.2127028240248259E-2</v>
      </c>
      <c r="G87" s="25"/>
      <c r="H87" s="25">
        <f t="shared" si="9"/>
        <v>1.0823139677430097E-2</v>
      </c>
      <c r="I87" s="8"/>
      <c r="J87" s="25">
        <f t="shared" si="8"/>
        <v>-0.1209283393157105</v>
      </c>
      <c r="K87" s="8"/>
      <c r="L87" s="25">
        <v>1.138060832637169E-2</v>
      </c>
      <c r="M87" s="25">
        <v>3.7583333333333336E-3</v>
      </c>
      <c r="N87" s="26">
        <f t="shared" si="10"/>
        <v>7.6222749930383565E-3</v>
      </c>
      <c r="O87" s="7"/>
      <c r="Q87" s="4"/>
    </row>
    <row r="88" spans="1:17">
      <c r="A88" s="30">
        <v>38835</v>
      </c>
      <c r="B88" s="5">
        <v>2.5139999999999998</v>
      </c>
      <c r="D88" s="25">
        <f t="shared" si="7"/>
        <v>0.11539924430110711</v>
      </c>
      <c r="E88" s="25"/>
      <c r="F88" s="25">
        <f t="shared" si="11"/>
        <v>2.2127028240248259E-2</v>
      </c>
      <c r="G88" s="25"/>
      <c r="H88" s="25">
        <f t="shared" si="9"/>
        <v>1.1737299741498274E-2</v>
      </c>
      <c r="I88" s="8"/>
      <c r="J88" s="25">
        <f t="shared" si="8"/>
        <v>8.1534916319360579E-2</v>
      </c>
      <c r="K88" s="8"/>
      <c r="L88" s="25">
        <v>1.2099412213566437E-2</v>
      </c>
      <c r="M88" s="25">
        <v>3.8333333333333331E-3</v>
      </c>
      <c r="N88" s="26">
        <f t="shared" si="10"/>
        <v>8.2660788802331048E-3</v>
      </c>
      <c r="O88" s="7"/>
      <c r="Q88" s="4"/>
    </row>
    <row r="89" spans="1:17">
      <c r="A89" s="30">
        <v>38868</v>
      </c>
      <c r="B89" s="5">
        <v>2.1269999999999998</v>
      </c>
      <c r="D89" s="25">
        <f t="shared" si="7"/>
        <v>-0.16716257394995557</v>
      </c>
      <c r="E89" s="25"/>
      <c r="F89" s="25">
        <f t="shared" si="11"/>
        <v>2.2127028240248259E-2</v>
      </c>
      <c r="G89" s="25"/>
      <c r="H89" s="25">
        <f t="shared" si="9"/>
        <v>-5.0445787867589999E-2</v>
      </c>
      <c r="I89" s="8"/>
      <c r="J89" s="25">
        <f t="shared" si="8"/>
        <v>-0.13884381432261383</v>
      </c>
      <c r="K89" s="8"/>
      <c r="L89" s="25">
        <v>-3.1593480403450065E-2</v>
      </c>
      <c r="M89" s="25">
        <v>3.933333333333333E-3</v>
      </c>
      <c r="N89" s="26">
        <f t="shared" si="10"/>
        <v>-3.5526813736783396E-2</v>
      </c>
      <c r="O89" s="7"/>
      <c r="Q89" s="4"/>
    </row>
    <row r="90" spans="1:17">
      <c r="A90" s="30">
        <v>38898</v>
      </c>
      <c r="B90" s="5">
        <v>2.044</v>
      </c>
      <c r="D90" s="25">
        <f t="shared" si="7"/>
        <v>-3.9803863876641962E-2</v>
      </c>
      <c r="E90" s="25"/>
      <c r="F90" s="25">
        <f t="shared" si="11"/>
        <v>2.2127028240248259E-2</v>
      </c>
      <c r="G90" s="25"/>
      <c r="H90" s="25">
        <f t="shared" si="9"/>
        <v>-4.9192960347257718E-3</v>
      </c>
      <c r="I90" s="8"/>
      <c r="J90" s="25">
        <f t="shared" si="8"/>
        <v>-5.7011596082164447E-2</v>
      </c>
      <c r="K90" s="8"/>
      <c r="L90" s="25">
        <v>5.2721658412404715E-4</v>
      </c>
      <c r="M90" s="25">
        <v>3.9916666666666668E-3</v>
      </c>
      <c r="N90" s="26">
        <f t="shared" si="10"/>
        <v>-3.4644500825426194E-3</v>
      </c>
      <c r="O90" s="7"/>
      <c r="Q90" s="4"/>
    </row>
    <row r="91" spans="1:17">
      <c r="A91" s="30">
        <v>38929</v>
      </c>
      <c r="B91" s="5">
        <v>2.4249999999999998</v>
      </c>
      <c r="D91" s="25">
        <f t="shared" si="7"/>
        <v>0.17092285204798835</v>
      </c>
      <c r="E91" s="25"/>
      <c r="F91" s="25">
        <f t="shared" si="11"/>
        <v>2.2127028240248259E-2</v>
      </c>
      <c r="G91" s="25"/>
      <c r="H91" s="25">
        <f t="shared" si="9"/>
        <v>7.5140555028581151E-4</v>
      </c>
      <c r="I91" s="8"/>
      <c r="J91" s="25">
        <f t="shared" si="8"/>
        <v>0.14804441825745429</v>
      </c>
      <c r="K91" s="8"/>
      <c r="L91" s="25">
        <v>4.6541828347662715E-3</v>
      </c>
      <c r="M91" s="25">
        <v>4.1250000000000002E-3</v>
      </c>
      <c r="N91" s="26">
        <f t="shared" si="10"/>
        <v>5.291828347662713E-4</v>
      </c>
      <c r="O91" s="7"/>
      <c r="Q91" s="4"/>
    </row>
    <row r="92" spans="1:17">
      <c r="A92" s="30">
        <v>38960</v>
      </c>
      <c r="B92" s="5">
        <v>2.423</v>
      </c>
      <c r="D92" s="25">
        <f t="shared" si="7"/>
        <v>-8.2508255505779192E-4</v>
      </c>
      <c r="E92" s="25"/>
      <c r="F92" s="25">
        <f t="shared" si="11"/>
        <v>2.2127028240248259E-2</v>
      </c>
      <c r="G92" s="25"/>
      <c r="H92" s="25">
        <f t="shared" si="9"/>
        <v>2.3979553558866728E-2</v>
      </c>
      <c r="I92" s="8"/>
      <c r="J92" s="25">
        <f t="shared" si="8"/>
        <v>-4.6931664354172779E-2</v>
      </c>
      <c r="K92" s="8"/>
      <c r="L92" s="25">
        <v>2.1021108681657557E-2</v>
      </c>
      <c r="M92" s="25">
        <v>4.1333333333333335E-3</v>
      </c>
      <c r="N92" s="26">
        <f t="shared" si="10"/>
        <v>1.6887775348324224E-2</v>
      </c>
      <c r="O92" s="7"/>
      <c r="Q92" s="4"/>
    </row>
    <row r="93" spans="1:17">
      <c r="A93" s="30">
        <v>38989</v>
      </c>
      <c r="B93" s="5">
        <v>2.7490000000000001</v>
      </c>
      <c r="D93" s="25">
        <f t="shared" si="7"/>
        <v>0.12623076734872007</v>
      </c>
      <c r="E93" s="25"/>
      <c r="F93" s="25">
        <f t="shared" si="11"/>
        <v>2.2127028240248259E-2</v>
      </c>
      <c r="G93" s="25"/>
      <c r="H93" s="25">
        <f t="shared" si="9"/>
        <v>2.8684548485876132E-2</v>
      </c>
      <c r="I93" s="8"/>
      <c r="J93" s="25">
        <f t="shared" si="8"/>
        <v>7.541919062259568E-2</v>
      </c>
      <c r="K93" s="8"/>
      <c r="L93" s="25">
        <v>2.4209635647340359E-2</v>
      </c>
      <c r="M93" s="25">
        <v>4.0083333333333334E-3</v>
      </c>
      <c r="N93" s="26">
        <f t="shared" si="10"/>
        <v>2.0201302314007026E-2</v>
      </c>
      <c r="O93" s="7"/>
      <c r="Q93" s="4"/>
    </row>
    <row r="94" spans="1:17">
      <c r="A94" s="30">
        <v>39021</v>
      </c>
      <c r="B94" s="5">
        <v>2.8940000000000001</v>
      </c>
      <c r="D94" s="25">
        <f t="shared" si="7"/>
        <v>5.1402419026183456E-2</v>
      </c>
      <c r="E94" s="25"/>
      <c r="F94" s="25">
        <f t="shared" si="11"/>
        <v>2.2127028240248259E-2</v>
      </c>
      <c r="G94" s="25"/>
      <c r="H94" s="25">
        <f t="shared" si="9"/>
        <v>3.8041412976339381E-2</v>
      </c>
      <c r="I94" s="8"/>
      <c r="J94" s="25">
        <f t="shared" si="8"/>
        <v>-8.7660221904041838E-3</v>
      </c>
      <c r="K94" s="8"/>
      <c r="L94" s="25">
        <v>3.0890942320929801E-2</v>
      </c>
      <c r="M94" s="25">
        <v>4.1000000000000003E-3</v>
      </c>
      <c r="N94" s="26">
        <f t="shared" si="10"/>
        <v>2.6790942320929802E-2</v>
      </c>
      <c r="O94" s="7"/>
      <c r="Q94" s="4"/>
    </row>
    <row r="95" spans="1:17">
      <c r="A95" s="30">
        <v>39051</v>
      </c>
      <c r="B95" s="5">
        <v>3.274</v>
      </c>
      <c r="D95" s="25">
        <f t="shared" si="7"/>
        <v>0.12337285073965103</v>
      </c>
      <c r="E95" s="25"/>
      <c r="F95" s="25">
        <f t="shared" si="11"/>
        <v>2.2127028240248259E-2</v>
      </c>
      <c r="G95" s="25"/>
      <c r="H95" s="25">
        <f t="shared" si="9"/>
        <v>1.7718040874035092E-2</v>
      </c>
      <c r="I95" s="8"/>
      <c r="J95" s="25">
        <f t="shared" si="8"/>
        <v>8.352778162536767E-2</v>
      </c>
      <c r="K95" s="8"/>
      <c r="L95" s="25">
        <v>1.6594726075011709E-2</v>
      </c>
      <c r="M95" s="25">
        <v>4.1166666666666669E-3</v>
      </c>
      <c r="N95" s="26">
        <f t="shared" si="10"/>
        <v>1.2478059408345041E-2</v>
      </c>
      <c r="O95" s="7"/>
      <c r="Q95" s="4"/>
    </row>
    <row r="96" spans="1:17">
      <c r="A96" s="30">
        <v>39080</v>
      </c>
      <c r="B96" s="5">
        <v>3.028</v>
      </c>
      <c r="D96" s="25">
        <f t="shared" si="7"/>
        <v>-7.8110143373740837E-2</v>
      </c>
      <c r="E96" s="25"/>
      <c r="F96" s="25">
        <f t="shared" si="11"/>
        <v>2.2127028240248259E-2</v>
      </c>
      <c r="G96" s="25"/>
      <c r="H96" s="25">
        <f t="shared" si="9"/>
        <v>1.1825703888772254E-2</v>
      </c>
      <c r="I96" s="8"/>
      <c r="J96" s="25">
        <f t="shared" si="8"/>
        <v>-0.11206287550276135</v>
      </c>
      <c r="K96" s="8"/>
      <c r="L96" s="25">
        <v>1.2370004811875583E-2</v>
      </c>
      <c r="M96" s="25">
        <v>4.0416666666666665E-3</v>
      </c>
      <c r="N96" s="26">
        <f t="shared" si="10"/>
        <v>8.3283381452089154E-3</v>
      </c>
      <c r="O96" s="7"/>
      <c r="Q96" s="4"/>
    </row>
    <row r="97" spans="1:17">
      <c r="A97" s="30">
        <v>39113</v>
      </c>
      <c r="B97" s="5">
        <v>3.0640000000000001</v>
      </c>
      <c r="D97" s="25">
        <f t="shared" si="7"/>
        <v>1.1818916303142605E-2</v>
      </c>
      <c r="E97" s="25"/>
      <c r="F97" s="25">
        <f t="shared" si="11"/>
        <v>2.2127028240248259E-2</v>
      </c>
      <c r="G97" s="25"/>
      <c r="H97" s="25">
        <f t="shared" si="9"/>
        <v>1.4371180820494728E-2</v>
      </c>
      <c r="I97" s="8"/>
      <c r="J97" s="25">
        <f t="shared" si="8"/>
        <v>-2.4679292757600384E-2</v>
      </c>
      <c r="K97" s="8"/>
      <c r="L97" s="25">
        <v>1.4271008824908692E-2</v>
      </c>
      <c r="M97" s="25">
        <v>4.15E-3</v>
      </c>
      <c r="N97" s="26">
        <f t="shared" si="10"/>
        <v>1.0121008824908691E-2</v>
      </c>
      <c r="O97" s="7"/>
      <c r="Q97" s="4"/>
    </row>
    <row r="98" spans="1:17">
      <c r="A98" s="30">
        <v>39141</v>
      </c>
      <c r="B98" s="5">
        <v>3.0219999999999998</v>
      </c>
      <c r="D98" s="25">
        <f t="shared" si="7"/>
        <v>-1.3802388027797137E-2</v>
      </c>
      <c r="E98" s="25"/>
      <c r="F98" s="25">
        <f t="shared" si="11"/>
        <v>2.2127028240248259E-2</v>
      </c>
      <c r="G98" s="25"/>
      <c r="H98" s="25">
        <f t="shared" si="9"/>
        <v>-3.7692820541137449E-2</v>
      </c>
      <c r="I98" s="8"/>
      <c r="J98" s="25">
        <f t="shared" si="8"/>
        <v>1.7634042730920521E-3</v>
      </c>
      <c r="K98" s="8"/>
      <c r="L98" s="25">
        <v>-2.2353776891353986E-2</v>
      </c>
      <c r="M98" s="25">
        <v>4.1916666666666673E-3</v>
      </c>
      <c r="N98" s="26">
        <f t="shared" si="10"/>
        <v>-2.6545443558020652E-2</v>
      </c>
      <c r="O98" s="7"/>
      <c r="Q98" s="4"/>
    </row>
    <row r="99" spans="1:17">
      <c r="A99" s="30">
        <v>39171</v>
      </c>
      <c r="B99" s="5">
        <v>3.319</v>
      </c>
      <c r="D99" s="25">
        <f t="shared" si="7"/>
        <v>9.3744668887289787E-2</v>
      </c>
      <c r="E99" s="25"/>
      <c r="F99" s="25">
        <f t="shared" si="11"/>
        <v>2.2127028240248259E-2</v>
      </c>
      <c r="G99" s="25"/>
      <c r="H99" s="25">
        <f t="shared" si="9"/>
        <v>8.0718078792275955E-3</v>
      </c>
      <c r="I99" s="8"/>
      <c r="J99" s="25">
        <f t="shared" si="8"/>
        <v>6.3545832767813934E-2</v>
      </c>
      <c r="K99" s="8"/>
      <c r="L99" s="25">
        <v>9.8012961900893394E-3</v>
      </c>
      <c r="M99" s="25">
        <v>4.1166666666666669E-3</v>
      </c>
      <c r="N99" s="26">
        <f t="shared" si="10"/>
        <v>5.6846295234226725E-3</v>
      </c>
      <c r="O99" s="7"/>
      <c r="Q99" s="4"/>
    </row>
    <row r="100" spans="1:17">
      <c r="A100" s="30">
        <v>39202</v>
      </c>
      <c r="B100" s="5">
        <v>3.5659999999999998</v>
      </c>
      <c r="D100" s="25">
        <f t="shared" si="7"/>
        <v>7.1780986703111158E-2</v>
      </c>
      <c r="E100" s="25"/>
      <c r="F100" s="25">
        <f t="shared" si="11"/>
        <v>2.2127028240248259E-2</v>
      </c>
      <c r="G100" s="25"/>
      <c r="H100" s="25">
        <f t="shared" si="9"/>
        <v>5.4885405468078637E-2</v>
      </c>
      <c r="I100" s="8"/>
      <c r="J100" s="25">
        <f t="shared" si="8"/>
        <v>-5.2314470052157377E-3</v>
      </c>
      <c r="K100" s="8"/>
      <c r="L100" s="25">
        <v>4.2711780119621325E-2</v>
      </c>
      <c r="M100" s="25">
        <v>4.0583333333333331E-3</v>
      </c>
      <c r="N100" s="26">
        <f t="shared" si="10"/>
        <v>3.8653446786287994E-2</v>
      </c>
      <c r="O100" s="7"/>
      <c r="Q100" s="4"/>
    </row>
    <row r="101" spans="1:17">
      <c r="A101" s="30">
        <v>39233</v>
      </c>
      <c r="B101" s="5">
        <v>4.335</v>
      </c>
      <c r="D101" s="25">
        <f t="shared" si="7"/>
        <v>0.19527709079155656</v>
      </c>
      <c r="E101" s="25"/>
      <c r="F101" s="25">
        <f t="shared" si="11"/>
        <v>2.2127028240248259E-2</v>
      </c>
      <c r="G101" s="25"/>
      <c r="H101" s="25">
        <f t="shared" si="9"/>
        <v>3.9910491660191151E-2</v>
      </c>
      <c r="I101" s="8"/>
      <c r="J101" s="25">
        <f t="shared" si="8"/>
        <v>0.13323957089111715</v>
      </c>
      <c r="K101" s="8"/>
      <c r="L101" s="25">
        <v>3.2048921271882462E-2</v>
      </c>
      <c r="M101" s="25">
        <v>3.9416666666666671E-3</v>
      </c>
      <c r="N101" s="26">
        <f t="shared" si="10"/>
        <v>2.8107254605215796E-2</v>
      </c>
      <c r="O101" s="7"/>
      <c r="Q101" s="4"/>
    </row>
    <row r="102" spans="1:17">
      <c r="A102" s="30">
        <v>39262</v>
      </c>
      <c r="B102" s="5">
        <v>4.3600000000000003</v>
      </c>
      <c r="D102" s="25">
        <f t="shared" si="7"/>
        <v>5.7504471284379379E-3</v>
      </c>
      <c r="E102" s="25"/>
      <c r="F102" s="25">
        <f t="shared" si="11"/>
        <v>2.2127028240248259E-2</v>
      </c>
      <c r="G102" s="25"/>
      <c r="H102" s="25">
        <f t="shared" si="9"/>
        <v>-3.186586159853582E-2</v>
      </c>
      <c r="I102" s="8"/>
      <c r="J102" s="25">
        <f t="shared" si="8"/>
        <v>1.5489280486725501E-2</v>
      </c>
      <c r="K102" s="8"/>
      <c r="L102" s="25">
        <v>-1.8600098591214032E-2</v>
      </c>
      <c r="M102" s="25">
        <v>3.8416666666666668E-3</v>
      </c>
      <c r="N102" s="26">
        <f t="shared" si="10"/>
        <v>-2.2441765257880698E-2</v>
      </c>
      <c r="O102" s="7"/>
      <c r="Q102" s="4"/>
    </row>
    <row r="103" spans="1:17">
      <c r="A103" s="30">
        <v>39294</v>
      </c>
      <c r="B103" s="5">
        <v>4.7060000000000004</v>
      </c>
      <c r="D103" s="25">
        <f t="shared" si="7"/>
        <v>7.6366232944227827E-2</v>
      </c>
      <c r="E103" s="25"/>
      <c r="F103" s="25">
        <f t="shared" si="11"/>
        <v>2.2127028240248259E-2</v>
      </c>
      <c r="G103" s="25"/>
      <c r="H103" s="25">
        <f t="shared" si="9"/>
        <v>-5.1132860541361347E-2</v>
      </c>
      <c r="I103" s="8"/>
      <c r="J103" s="25">
        <f t="shared" si="8"/>
        <v>0.10537206524534092</v>
      </c>
      <c r="K103" s="8"/>
      <c r="L103" s="25">
        <v>-3.1994023007762468E-2</v>
      </c>
      <c r="M103" s="25">
        <v>4.0166666666666666E-3</v>
      </c>
      <c r="N103" s="26">
        <f t="shared" si="10"/>
        <v>-3.6010689674429136E-2</v>
      </c>
      <c r="O103" s="7"/>
      <c r="Q103" s="4"/>
    </row>
    <row r="104" spans="1:17">
      <c r="A104" s="30">
        <v>39325</v>
      </c>
      <c r="B104" s="5">
        <v>4.9450000000000003</v>
      </c>
      <c r="D104" s="25">
        <f t="shared" si="7"/>
        <v>4.9538674769504756E-2</v>
      </c>
      <c r="E104" s="25"/>
      <c r="F104" s="25">
        <f t="shared" si="11"/>
        <v>2.2127028240248259E-2</v>
      </c>
      <c r="G104" s="25"/>
      <c r="H104" s="25">
        <f t="shared" si="9"/>
        <v>1.2691078460801662E-2</v>
      </c>
      <c r="I104" s="8"/>
      <c r="J104" s="25">
        <f t="shared" si="8"/>
        <v>1.4720568068454835E-2</v>
      </c>
      <c r="K104" s="8"/>
      <c r="L104" s="25">
        <v>1.2437784494103975E-2</v>
      </c>
      <c r="M104" s="25">
        <v>3.5000000000000001E-3</v>
      </c>
      <c r="N104" s="26">
        <f t="shared" si="10"/>
        <v>8.9377844941039754E-3</v>
      </c>
      <c r="O104" s="7"/>
      <c r="Q104" s="4"/>
    </row>
    <row r="105" spans="1:17">
      <c r="A105" s="30">
        <v>39353</v>
      </c>
      <c r="B105" s="5">
        <v>5.4820000000000002</v>
      </c>
      <c r="D105" s="25">
        <f t="shared" si="7"/>
        <v>0.10309303280591861</v>
      </c>
      <c r="E105" s="25"/>
      <c r="F105" s="25">
        <f t="shared" si="11"/>
        <v>2.2127028240248259E-2</v>
      </c>
      <c r="G105" s="25"/>
      <c r="H105" s="25">
        <f t="shared" si="9"/>
        <v>4.5862753957750038E-2</v>
      </c>
      <c r="I105" s="8"/>
      <c r="J105" s="25">
        <f t="shared" si="8"/>
        <v>3.5103250607920314E-2</v>
      </c>
      <c r="K105" s="8"/>
      <c r="L105" s="25">
        <v>3.5540845372917532E-2</v>
      </c>
      <c r="M105" s="25">
        <v>3.241666666666667E-3</v>
      </c>
      <c r="N105" s="26">
        <f t="shared" si="10"/>
        <v>3.2299178706250861E-2</v>
      </c>
      <c r="O105" s="7"/>
      <c r="Q105" s="4"/>
    </row>
    <row r="106" spans="1:17">
      <c r="A106" s="30">
        <v>39386</v>
      </c>
      <c r="B106" s="5">
        <v>6.7809999999999997</v>
      </c>
      <c r="D106" s="25">
        <f t="shared" si="7"/>
        <v>0.21265458582111091</v>
      </c>
      <c r="E106" s="25"/>
      <c r="F106" s="25">
        <f t="shared" si="11"/>
        <v>2.2127028240248259E-2</v>
      </c>
      <c r="G106" s="25"/>
      <c r="H106" s="25">
        <f t="shared" si="9"/>
        <v>1.6196076848498338E-2</v>
      </c>
      <c r="I106" s="8"/>
      <c r="J106" s="25">
        <f t="shared" si="8"/>
        <v>0.17433148073236432</v>
      </c>
      <c r="K106" s="8"/>
      <c r="L106" s="25">
        <v>1.4656205151826071E-2</v>
      </c>
      <c r="M106" s="25">
        <v>3.2499999999999999E-3</v>
      </c>
      <c r="N106" s="26">
        <f t="shared" si="10"/>
        <v>1.1406205151826072E-2</v>
      </c>
      <c r="O106" s="7"/>
      <c r="Q106" s="4"/>
    </row>
    <row r="107" spans="1:17">
      <c r="A107" s="30">
        <v>39416</v>
      </c>
      <c r="B107" s="5">
        <v>6.5019999999999998</v>
      </c>
      <c r="D107" s="25">
        <f t="shared" si="7"/>
        <v>-4.2014761819991413E-2</v>
      </c>
      <c r="E107" s="25"/>
      <c r="F107" s="25">
        <f t="shared" si="11"/>
        <v>2.2127028240248259E-2</v>
      </c>
      <c r="G107" s="25"/>
      <c r="H107" s="25">
        <f t="shared" si="9"/>
        <v>-6.7192030545222881E-2</v>
      </c>
      <c r="I107" s="8"/>
      <c r="J107" s="25">
        <f t="shared" si="8"/>
        <v>3.0502404849832021E-3</v>
      </c>
      <c r="K107" s="8"/>
      <c r="L107" s="25">
        <v>-4.4595477183191151E-2</v>
      </c>
      <c r="M107" s="25">
        <v>2.725E-3</v>
      </c>
      <c r="N107" s="26">
        <f t="shared" si="10"/>
        <v>-4.7320477183191149E-2</v>
      </c>
      <c r="O107" s="7"/>
      <c r="Q107" s="4"/>
    </row>
    <row r="108" spans="1:17">
      <c r="A108" s="30">
        <v>39447</v>
      </c>
      <c r="B108" s="5">
        <v>7.0739999999999998</v>
      </c>
      <c r="D108" s="25">
        <f t="shared" si="7"/>
        <v>8.4316268901575328E-2</v>
      </c>
      <c r="E108" s="25"/>
      <c r="F108" s="25">
        <f t="shared" si="11"/>
        <v>2.2127028240248259E-2</v>
      </c>
      <c r="G108" s="25"/>
      <c r="H108" s="25">
        <f t="shared" si="9"/>
        <v>-1.6628114818516917E-2</v>
      </c>
      <c r="I108" s="8"/>
      <c r="J108" s="25">
        <f t="shared" si="8"/>
        <v>7.881735547984399E-2</v>
      </c>
      <c r="K108" s="8"/>
      <c r="L108" s="25">
        <v>-9.2104710407513463E-3</v>
      </c>
      <c r="M108" s="25">
        <v>2.5000000000000001E-3</v>
      </c>
      <c r="N108" s="26">
        <f t="shared" si="10"/>
        <v>-1.1710471040751347E-2</v>
      </c>
      <c r="O108" s="7"/>
      <c r="Q108" s="4"/>
    </row>
    <row r="109" spans="1:17">
      <c r="A109" s="30">
        <v>39478</v>
      </c>
      <c r="B109" s="5">
        <v>4.8209999999999997</v>
      </c>
      <c r="D109" s="25">
        <f t="shared" si="7"/>
        <v>-0.38344471535980373</v>
      </c>
      <c r="E109" s="25"/>
      <c r="F109" s="25">
        <f t="shared" si="11"/>
        <v>2.2127028240248259E-2</v>
      </c>
      <c r="G109" s="25"/>
      <c r="H109" s="25">
        <f t="shared" si="9"/>
        <v>-9.3426444798774502E-2</v>
      </c>
      <c r="I109" s="8"/>
      <c r="J109" s="25">
        <f t="shared" si="8"/>
        <v>-0.3121452988012775</v>
      </c>
      <c r="K109" s="8"/>
      <c r="L109" s="25">
        <v>-6.3504587941706575E-2</v>
      </c>
      <c r="M109" s="25">
        <v>2.2916666666666667E-3</v>
      </c>
      <c r="N109" s="26">
        <f t="shared" si="10"/>
        <v>-6.5796254608373239E-2</v>
      </c>
      <c r="O109" s="7"/>
      <c r="Q109" s="4"/>
    </row>
    <row r="110" spans="1:17">
      <c r="A110" s="30">
        <v>39507</v>
      </c>
      <c r="B110" s="5">
        <v>4.4729999999999999</v>
      </c>
      <c r="D110" s="25">
        <f t="shared" si="7"/>
        <v>-7.4922050972774198E-2</v>
      </c>
      <c r="E110" s="25"/>
      <c r="F110" s="25">
        <f t="shared" si="11"/>
        <v>2.2127028240248259E-2</v>
      </c>
      <c r="G110" s="25"/>
      <c r="H110" s="25">
        <f t="shared" si="9"/>
        <v>-5.1281162667450517E-2</v>
      </c>
      <c r="I110" s="8"/>
      <c r="J110" s="25">
        <f t="shared" si="8"/>
        <v>-4.5767916545571941E-2</v>
      </c>
      <c r="K110" s="8"/>
      <c r="L110" s="25">
        <v>-3.4348465860834135E-2</v>
      </c>
      <c r="M110" s="25">
        <v>1.7666666666666666E-3</v>
      </c>
      <c r="N110" s="26">
        <f t="shared" si="10"/>
        <v>-3.6115132527500801E-2</v>
      </c>
      <c r="O110" s="7"/>
      <c r="Q110" s="4"/>
    </row>
    <row r="111" spans="1:17">
      <c r="A111" s="30">
        <v>39538</v>
      </c>
      <c r="B111" s="5">
        <v>5.1260000000000003</v>
      </c>
      <c r="D111" s="25">
        <f t="shared" si="7"/>
        <v>0.1362663034911685</v>
      </c>
      <c r="E111" s="25"/>
      <c r="F111" s="25">
        <f t="shared" si="11"/>
        <v>2.2127028240248259E-2</v>
      </c>
      <c r="G111" s="25"/>
      <c r="H111" s="25">
        <f t="shared" si="9"/>
        <v>-1.0453730125506709E-2</v>
      </c>
      <c r="I111" s="8"/>
      <c r="J111" s="25">
        <f t="shared" si="8"/>
        <v>0.12459300537642695</v>
      </c>
      <c r="K111" s="8"/>
      <c r="L111" s="25">
        <v>-6.3121156239703477E-3</v>
      </c>
      <c r="M111" s="25">
        <v>1.0499999999999999E-3</v>
      </c>
      <c r="N111" s="26">
        <f t="shared" si="10"/>
        <v>-7.3621156239703474E-3</v>
      </c>
      <c r="O111" s="7"/>
      <c r="Q111" s="4"/>
    </row>
    <row r="112" spans="1:17">
      <c r="A112" s="30">
        <v>39568</v>
      </c>
      <c r="B112" s="5">
        <v>6.2160000000000002</v>
      </c>
      <c r="D112" s="25">
        <f t="shared" si="7"/>
        <v>0.19280098512346686</v>
      </c>
      <c r="E112" s="25"/>
      <c r="F112" s="25">
        <f t="shared" si="11"/>
        <v>2.2127028240248259E-2</v>
      </c>
      <c r="G112" s="25"/>
      <c r="H112" s="25">
        <f t="shared" si="9"/>
        <v>6.434463524478308E-2</v>
      </c>
      <c r="I112" s="8"/>
      <c r="J112" s="25">
        <f t="shared" si="8"/>
        <v>0.10632932163843552</v>
      </c>
      <c r="K112" s="8"/>
      <c r="L112" s="25">
        <v>4.639017829204807E-2</v>
      </c>
      <c r="M112" s="25">
        <v>1.075E-3</v>
      </c>
      <c r="N112" s="26">
        <f t="shared" si="10"/>
        <v>4.5315178292048071E-2</v>
      </c>
      <c r="O112" s="7"/>
      <c r="Q112" s="4"/>
    </row>
    <row r="113" spans="1:17">
      <c r="A113" s="30">
        <v>39598</v>
      </c>
      <c r="B113" s="5">
        <v>6.734</v>
      </c>
      <c r="D113" s="25">
        <f t="shared" si="7"/>
        <v>8.0042707673536356E-2</v>
      </c>
      <c r="E113" s="25"/>
      <c r="F113" s="25">
        <f t="shared" si="11"/>
        <v>2.2127028240248259E-2</v>
      </c>
      <c r="G113" s="25"/>
      <c r="H113" s="25">
        <f t="shared" si="9"/>
        <v>1.2464444234920149E-2</v>
      </c>
      <c r="I113" s="8"/>
      <c r="J113" s="25">
        <f t="shared" si="8"/>
        <v>4.5451235198367947E-2</v>
      </c>
      <c r="K113" s="8"/>
      <c r="L113" s="25">
        <v>1.0219842355563627E-2</v>
      </c>
      <c r="M113" s="25">
        <v>1.4416666666666666E-3</v>
      </c>
      <c r="N113" s="26">
        <f t="shared" si="10"/>
        <v>8.7781756888969595E-3</v>
      </c>
      <c r="O113" s="7"/>
      <c r="Q113" s="4"/>
    </row>
    <row r="114" spans="1:17">
      <c r="A114" s="30">
        <v>39629</v>
      </c>
      <c r="B114" s="5">
        <v>5.9820000000000002</v>
      </c>
      <c r="D114" s="25">
        <f t="shared" si="7"/>
        <v>-0.11841436053112646</v>
      </c>
      <c r="E114" s="25"/>
      <c r="F114" s="25">
        <f t="shared" si="11"/>
        <v>2.2127028240248259E-2</v>
      </c>
      <c r="G114" s="25"/>
      <c r="H114" s="25">
        <f t="shared" si="9"/>
        <v>-0.1293081619659929</v>
      </c>
      <c r="I114" s="8"/>
      <c r="J114" s="25">
        <f t="shared" si="8"/>
        <v>-1.123322680538183E-2</v>
      </c>
      <c r="K114" s="8"/>
      <c r="L114" s="25">
        <v>-8.9516215416631545E-2</v>
      </c>
      <c r="M114" s="25">
        <v>1.5500000000000002E-3</v>
      </c>
      <c r="N114" s="26">
        <f t="shared" si="10"/>
        <v>-9.1066215416631541E-2</v>
      </c>
      <c r="O114" s="7"/>
      <c r="Q114" s="4"/>
    </row>
    <row r="115" spans="1:17">
      <c r="A115" s="30">
        <v>39660</v>
      </c>
      <c r="B115" s="5">
        <v>5.6769999999999996</v>
      </c>
      <c r="D115" s="25">
        <f t="shared" si="7"/>
        <v>-5.2332036019167201E-2</v>
      </c>
      <c r="E115" s="25"/>
      <c r="F115" s="25">
        <f t="shared" si="11"/>
        <v>2.2127028240248259E-2</v>
      </c>
      <c r="G115" s="25"/>
      <c r="H115" s="25">
        <f t="shared" si="9"/>
        <v>-1.5644377028393937E-2</v>
      </c>
      <c r="I115" s="8"/>
      <c r="J115" s="25">
        <f t="shared" si="8"/>
        <v>-5.8814687231021512E-2</v>
      </c>
      <c r="K115" s="8"/>
      <c r="L115" s="25">
        <v>-9.6593331995913495E-3</v>
      </c>
      <c r="M115" s="25">
        <v>1.3583333333333331E-3</v>
      </c>
      <c r="N115" s="26">
        <f t="shared" si="10"/>
        <v>-1.1017666532924682E-2</v>
      </c>
      <c r="O115" s="7"/>
      <c r="Q115" s="4"/>
    </row>
    <row r="116" spans="1:17">
      <c r="A116" s="30">
        <v>39689</v>
      </c>
      <c r="B116" s="5">
        <v>6.0590000000000002</v>
      </c>
      <c r="D116" s="25">
        <f t="shared" si="7"/>
        <v>6.5121845774262846E-2</v>
      </c>
      <c r="E116" s="25"/>
      <c r="F116" s="25">
        <f t="shared" si="11"/>
        <v>2.2127028240248259E-2</v>
      </c>
      <c r="G116" s="25"/>
      <c r="H116" s="25">
        <f t="shared" si="9"/>
        <v>1.5567032143597895E-2</v>
      </c>
      <c r="I116" s="8"/>
      <c r="J116" s="25">
        <f t="shared" si="8"/>
        <v>2.7427785390416692E-2</v>
      </c>
      <c r="K116" s="8"/>
      <c r="L116" s="25">
        <v>1.2396529167478279E-2</v>
      </c>
      <c r="M116" s="25">
        <v>1.4333333333333333E-3</v>
      </c>
      <c r="N116" s="26">
        <f t="shared" si="10"/>
        <v>1.0963195834144946E-2</v>
      </c>
      <c r="O116" s="7"/>
      <c r="Q116" s="4"/>
    </row>
    <row r="117" spans="1:17">
      <c r="A117" s="30">
        <v>39721</v>
      </c>
      <c r="B117" s="5">
        <v>4.0609999999999999</v>
      </c>
      <c r="D117" s="25">
        <f t="shared" si="7"/>
        <v>-0.40011552125869138</v>
      </c>
      <c r="E117" s="25"/>
      <c r="F117" s="25">
        <f t="shared" si="11"/>
        <v>2.2127028240248259E-2</v>
      </c>
      <c r="G117" s="25"/>
      <c r="H117" s="25">
        <f t="shared" si="9"/>
        <v>-0.13413700197805767</v>
      </c>
      <c r="I117" s="8"/>
      <c r="J117" s="25">
        <f t="shared" si="8"/>
        <v>-0.28810554752088197</v>
      </c>
      <c r="K117" s="8"/>
      <c r="L117" s="25">
        <v>-9.3525294519337027E-2</v>
      </c>
      <c r="M117" s="25">
        <v>9.4166666666666661E-4</v>
      </c>
      <c r="N117" s="26">
        <f t="shared" si="10"/>
        <v>-9.4466961186003687E-2</v>
      </c>
      <c r="O117" s="7"/>
      <c r="Q117" s="4"/>
    </row>
    <row r="118" spans="1:17">
      <c r="A118" s="30">
        <v>39752</v>
      </c>
      <c r="B118" s="5">
        <v>3.855</v>
      </c>
      <c r="D118" s="25">
        <f t="shared" si="7"/>
        <v>-5.2058241688867954E-2</v>
      </c>
      <c r="E118" s="25"/>
      <c r="F118" s="25">
        <f t="shared" si="11"/>
        <v>2.2127028240248259E-2</v>
      </c>
      <c r="G118" s="25"/>
      <c r="H118" s="25">
        <f t="shared" si="9"/>
        <v>-0.26321296284125645</v>
      </c>
      <c r="I118" s="8"/>
      <c r="J118" s="25">
        <f t="shared" si="8"/>
        <v>0.18902769291214022</v>
      </c>
      <c r="K118" s="8"/>
      <c r="L118" s="25">
        <v>-0.18481131395045974</v>
      </c>
      <c r="M118" s="25">
        <v>5.5833333333333332E-4</v>
      </c>
      <c r="N118" s="26">
        <f t="shared" si="10"/>
        <v>-0.18536964728379307</v>
      </c>
      <c r="O118" s="7"/>
      <c r="Q118" s="4"/>
    </row>
    <row r="119" spans="1:17">
      <c r="A119" s="30">
        <v>39780</v>
      </c>
      <c r="B119" s="5">
        <v>3.306</v>
      </c>
      <c r="D119" s="25">
        <f t="shared" si="7"/>
        <v>-0.15363200761646031</v>
      </c>
      <c r="E119" s="25"/>
      <c r="F119" s="25">
        <f t="shared" si="11"/>
        <v>2.2127028240248259E-2</v>
      </c>
      <c r="G119" s="25"/>
      <c r="H119" s="25">
        <f t="shared" si="9"/>
        <v>-0.11135437906610623</v>
      </c>
      <c r="I119" s="8"/>
      <c r="J119" s="25">
        <f t="shared" si="8"/>
        <v>-6.4404656790602338E-2</v>
      </c>
      <c r="K119" s="8"/>
      <c r="L119" s="25">
        <v>-7.8263799635242812E-2</v>
      </c>
      <c r="M119" s="25">
        <v>1.5833333333333332E-4</v>
      </c>
      <c r="N119" s="26">
        <f t="shared" si="10"/>
        <v>-7.8422132968576141E-2</v>
      </c>
      <c r="O119" s="7"/>
      <c r="Q119" s="4"/>
    </row>
    <row r="120" spans="1:17">
      <c r="A120" s="30">
        <v>39813</v>
      </c>
      <c r="B120" s="5">
        <v>3.05</v>
      </c>
      <c r="D120" s="25">
        <f t="shared" si="7"/>
        <v>-8.0597408779512214E-2</v>
      </c>
      <c r="E120" s="25"/>
      <c r="F120" s="25">
        <f t="shared" si="11"/>
        <v>2.2127028240248259E-2</v>
      </c>
      <c r="G120" s="25"/>
      <c r="H120" s="25">
        <f t="shared" si="9"/>
        <v>8.6100452605803977E-3</v>
      </c>
      <c r="I120" s="8"/>
      <c r="J120" s="25">
        <f t="shared" si="8"/>
        <v>-0.11133448228034087</v>
      </c>
      <c r="K120" s="8"/>
      <c r="L120" s="25">
        <v>6.0886871217237645E-3</v>
      </c>
      <c r="M120" s="25">
        <v>2.4999999999999998E-5</v>
      </c>
      <c r="N120" s="26">
        <f t="shared" si="10"/>
        <v>6.0636871217237646E-3</v>
      </c>
      <c r="O120" s="7"/>
      <c r="Q120" s="4"/>
    </row>
    <row r="121" spans="1:17">
      <c r="A121" s="30">
        <v>39843</v>
      </c>
      <c r="B121" s="5">
        <v>3.22</v>
      </c>
      <c r="D121" s="25">
        <f t="shared" si="7"/>
        <v>5.423976893699687E-2</v>
      </c>
      <c r="E121" s="25"/>
      <c r="F121" s="25">
        <f t="shared" si="11"/>
        <v>2.2127028240248259E-2</v>
      </c>
      <c r="G121" s="25"/>
      <c r="H121" s="25">
        <f t="shared" si="9"/>
        <v>-0.12741154955902564</v>
      </c>
      <c r="I121" s="8"/>
      <c r="J121" s="25">
        <f t="shared" si="8"/>
        <v>0.15952429025577425</v>
      </c>
      <c r="K121" s="8"/>
      <c r="L121" s="25">
        <v>-8.9622178973852107E-2</v>
      </c>
      <c r="M121" s="25">
        <v>1.0833333333333333E-4</v>
      </c>
      <c r="N121" s="26">
        <f t="shared" si="10"/>
        <v>-8.9730512307185442E-2</v>
      </c>
      <c r="O121" s="7"/>
      <c r="Q121" s="4"/>
    </row>
    <row r="122" spans="1:17">
      <c r="A122" s="30">
        <v>39871</v>
      </c>
      <c r="B122" s="5">
        <v>3.19</v>
      </c>
      <c r="D122" s="25">
        <f t="shared" si="7"/>
        <v>-9.3604427595638078E-3</v>
      </c>
      <c r="E122" s="25"/>
      <c r="F122" s="25">
        <f t="shared" si="11"/>
        <v>2.2127028240248259E-2</v>
      </c>
      <c r="G122" s="25"/>
      <c r="H122" s="25">
        <f t="shared" si="9"/>
        <v>-0.16579096262668888</v>
      </c>
      <c r="I122" s="8"/>
      <c r="J122" s="25">
        <f t="shared" si="8"/>
        <v>0.13430349162687683</v>
      </c>
      <c r="K122" s="8"/>
      <c r="L122" s="25">
        <v>-0.11650949365565501</v>
      </c>
      <c r="M122" s="25">
        <v>2.5000000000000001E-4</v>
      </c>
      <c r="N122" s="26">
        <f t="shared" si="10"/>
        <v>-0.11675949365565501</v>
      </c>
      <c r="O122" s="7"/>
      <c r="Q122" s="4"/>
    </row>
    <row r="123" spans="1:17">
      <c r="A123" s="30">
        <v>39903</v>
      </c>
      <c r="B123" s="5">
        <v>3.7519999999999998</v>
      </c>
      <c r="D123" s="25">
        <f t="shared" si="7"/>
        <v>0.16226811434722505</v>
      </c>
      <c r="E123" s="25"/>
      <c r="F123" s="25">
        <f t="shared" si="11"/>
        <v>2.2127028240248259E-2</v>
      </c>
      <c r="G123" s="25"/>
      <c r="H123" s="25">
        <f t="shared" si="9"/>
        <v>0.11463682738656401</v>
      </c>
      <c r="I123" s="8"/>
      <c r="J123" s="25">
        <f t="shared" si="8"/>
        <v>2.5504258720412773E-2</v>
      </c>
      <c r="K123" s="8"/>
      <c r="L123" s="25">
        <v>8.0908821119579186E-2</v>
      </c>
      <c r="M123" s="25">
        <v>1.75E-4</v>
      </c>
      <c r="N123" s="26">
        <f t="shared" si="10"/>
        <v>8.0733821119579191E-2</v>
      </c>
      <c r="O123" s="7"/>
      <c r="Q123" s="4"/>
    </row>
    <row r="124" spans="1:17">
      <c r="A124" s="30">
        <v>39933</v>
      </c>
      <c r="B124" s="5">
        <v>4.4939999999999998</v>
      </c>
      <c r="D124" s="25">
        <f t="shared" si="7"/>
        <v>0.18045414261915915</v>
      </c>
      <c r="E124" s="25"/>
      <c r="F124" s="25">
        <f t="shared" si="11"/>
        <v>2.2127028240248259E-2</v>
      </c>
      <c r="G124" s="25"/>
      <c r="H124" s="25">
        <f t="shared" si="9"/>
        <v>0.12801423205486223</v>
      </c>
      <c r="I124" s="8"/>
      <c r="J124" s="25">
        <f t="shared" si="8"/>
        <v>3.0312882324048662E-2</v>
      </c>
      <c r="K124" s="8"/>
      <c r="L124" s="25">
        <v>9.0288289180348244E-2</v>
      </c>
      <c r="M124" s="25">
        <v>1.3333333333333334E-4</v>
      </c>
      <c r="N124" s="26">
        <f t="shared" si="10"/>
        <v>9.0154955847014911E-2</v>
      </c>
      <c r="O124" s="7"/>
      <c r="Q124" s="4"/>
    </row>
    <row r="125" spans="1:17">
      <c r="A125" s="30">
        <v>39962</v>
      </c>
      <c r="B125" s="5">
        <v>4.851</v>
      </c>
      <c r="D125" s="25">
        <f t="shared" si="7"/>
        <v>7.6441695499942119E-2</v>
      </c>
      <c r="E125" s="25"/>
      <c r="F125" s="25">
        <f t="shared" si="11"/>
        <v>2.2127028240248259E-2</v>
      </c>
      <c r="G125" s="25"/>
      <c r="H125" s="25">
        <f t="shared" si="9"/>
        <v>7.424587894160467E-2</v>
      </c>
      <c r="I125" s="8"/>
      <c r="J125" s="25">
        <f t="shared" si="8"/>
        <v>-1.993121168191081E-2</v>
      </c>
      <c r="K125" s="8"/>
      <c r="L125" s="25">
        <v>5.2438201322291531E-2</v>
      </c>
      <c r="M125" s="25">
        <v>1.4999999999999999E-4</v>
      </c>
      <c r="N125" s="26">
        <f t="shared" si="10"/>
        <v>5.2288201322291533E-2</v>
      </c>
      <c r="O125" s="7"/>
      <c r="Q125" s="4"/>
    </row>
    <row r="126" spans="1:17">
      <c r="A126" s="30">
        <v>39994</v>
      </c>
      <c r="B126" s="5">
        <v>5.09</v>
      </c>
      <c r="D126" s="25">
        <f t="shared" si="7"/>
        <v>4.809296129935197E-2</v>
      </c>
      <c r="E126" s="25"/>
      <c r="F126" s="25">
        <f t="shared" si="11"/>
        <v>2.2127028240248259E-2</v>
      </c>
      <c r="G126" s="25"/>
      <c r="H126" s="25">
        <f t="shared" si="9"/>
        <v>-8.4566052053598327E-4</v>
      </c>
      <c r="I126" s="8"/>
      <c r="J126" s="25">
        <f t="shared" si="8"/>
        <v>2.6811593579639696E-2</v>
      </c>
      <c r="K126" s="8"/>
      <c r="L126" s="25">
        <v>-4.4556258446179113E-4</v>
      </c>
      <c r="M126" s="25">
        <v>1.4999999999999999E-4</v>
      </c>
      <c r="N126" s="26">
        <f t="shared" si="10"/>
        <v>-5.9556258446179114E-4</v>
      </c>
      <c r="O126" s="7"/>
      <c r="Q126" s="4"/>
    </row>
    <row r="127" spans="1:17">
      <c r="A127" s="30">
        <v>40025</v>
      </c>
      <c r="B127" s="5">
        <v>5.8390000000000004</v>
      </c>
      <c r="D127" s="25">
        <f t="shared" si="7"/>
        <v>0.13728171873896933</v>
      </c>
      <c r="E127" s="25"/>
      <c r="F127" s="25">
        <f t="shared" si="11"/>
        <v>2.2127028240248259E-2</v>
      </c>
      <c r="G127" s="25"/>
      <c r="H127" s="25">
        <f t="shared" si="9"/>
        <v>0.10117270493908526</v>
      </c>
      <c r="I127" s="8"/>
      <c r="J127" s="25">
        <f t="shared" si="8"/>
        <v>1.3981985559635812E-2</v>
      </c>
      <c r="K127" s="8"/>
      <c r="L127" s="25">
        <v>7.1401614764187119E-2</v>
      </c>
      <c r="M127" s="25">
        <v>1.4999999999999999E-4</v>
      </c>
      <c r="N127" s="26">
        <f t="shared" si="10"/>
        <v>7.1251614764187121E-2</v>
      </c>
      <c r="O127" s="7"/>
      <c r="Q127" s="4"/>
    </row>
    <row r="128" spans="1:17">
      <c r="A128" s="30">
        <v>40056</v>
      </c>
      <c r="B128" s="5">
        <v>6.0110000000000001</v>
      </c>
      <c r="D128" s="25">
        <f t="shared" si="7"/>
        <v>2.9031574755624363E-2</v>
      </c>
      <c r="E128" s="25"/>
      <c r="F128" s="25">
        <f t="shared" si="11"/>
        <v>2.2127028240248259E-2</v>
      </c>
      <c r="G128" s="25"/>
      <c r="H128" s="25">
        <f t="shared" si="9"/>
        <v>4.6517276508680358E-2</v>
      </c>
      <c r="I128" s="8"/>
      <c r="J128" s="25">
        <f t="shared" si="8"/>
        <v>-3.9612729993304258E-2</v>
      </c>
      <c r="K128" s="8"/>
      <c r="L128" s="25">
        <v>3.2901797649338711E-2</v>
      </c>
      <c r="M128" s="25">
        <v>1.4166666666666668E-4</v>
      </c>
      <c r="N128" s="26">
        <f t="shared" si="10"/>
        <v>3.2760130982672046E-2</v>
      </c>
      <c r="O128" s="7"/>
      <c r="Q128" s="4"/>
    </row>
    <row r="129" spans="1:17">
      <c r="A129" s="30">
        <v>40086</v>
      </c>
      <c r="B129" s="5">
        <v>6.62</v>
      </c>
      <c r="D129" s="25">
        <f t="shared" si="7"/>
        <v>9.6504245891891813E-2</v>
      </c>
      <c r="E129" s="25"/>
      <c r="F129" s="25">
        <f t="shared" si="11"/>
        <v>2.2127028240248259E-2</v>
      </c>
      <c r="G129" s="25"/>
      <c r="H129" s="25">
        <f t="shared" si="9"/>
        <v>4.9123328931074753E-2</v>
      </c>
      <c r="I129" s="8"/>
      <c r="J129" s="25">
        <f t="shared" si="8"/>
        <v>2.5253888720568801E-2</v>
      </c>
      <c r="K129" s="8"/>
      <c r="L129" s="25">
        <v>3.4695462393130247E-2</v>
      </c>
      <c r="M129" s="25">
        <v>9.9999999999999991E-5</v>
      </c>
      <c r="N129" s="26">
        <f t="shared" si="10"/>
        <v>3.4595462393130244E-2</v>
      </c>
      <c r="O129" s="7"/>
      <c r="Q129" s="4"/>
    </row>
    <row r="130" spans="1:17">
      <c r="A130" s="30">
        <v>40116</v>
      </c>
      <c r="B130" s="5">
        <v>6.7389999999999999</v>
      </c>
      <c r="D130" s="25">
        <f t="shared" si="7"/>
        <v>1.7816176015162992E-2</v>
      </c>
      <c r="E130" s="25"/>
      <c r="F130" s="25">
        <f t="shared" si="11"/>
        <v>2.2127028240248259E-2</v>
      </c>
      <c r="G130" s="25"/>
      <c r="H130" s="25">
        <f t="shared" si="9"/>
        <v>-2.7942618495862617E-2</v>
      </c>
      <c r="I130" s="8"/>
      <c r="J130" s="25">
        <f t="shared" si="8"/>
        <v>2.363176627077735E-2</v>
      </c>
      <c r="K130" s="8"/>
      <c r="L130" s="25">
        <v>-1.9620459378283713E-2</v>
      </c>
      <c r="M130" s="25">
        <v>5.833333333333334E-5</v>
      </c>
      <c r="N130" s="26">
        <f t="shared" si="10"/>
        <v>-1.9678792711617047E-2</v>
      </c>
      <c r="O130" s="7"/>
      <c r="Q130" s="4"/>
    </row>
    <row r="131" spans="1:17">
      <c r="A131" s="30">
        <v>40147</v>
      </c>
      <c r="B131" s="5">
        <v>7.1420000000000003</v>
      </c>
      <c r="D131" s="25">
        <f t="shared" si="7"/>
        <v>5.8081303208176775E-2</v>
      </c>
      <c r="E131" s="25"/>
      <c r="F131" s="25">
        <f t="shared" si="11"/>
        <v>2.2127028240248259E-2</v>
      </c>
      <c r="G131" s="25"/>
      <c r="H131" s="25">
        <f t="shared" si="9"/>
        <v>7.9175521180010047E-2</v>
      </c>
      <c r="I131" s="8"/>
      <c r="J131" s="25">
        <f t="shared" si="8"/>
        <v>-4.3221246212081531E-2</v>
      </c>
      <c r="K131" s="8"/>
      <c r="L131" s="25">
        <v>5.5801604460841654E-2</v>
      </c>
      <c r="M131" s="25">
        <v>4.1666666666666665E-5</v>
      </c>
      <c r="N131" s="26">
        <f t="shared" si="10"/>
        <v>5.5759937794174985E-2</v>
      </c>
      <c r="O131" s="7"/>
      <c r="Q131" s="4"/>
    </row>
    <row r="132" spans="1:17">
      <c r="A132" s="30">
        <v>40178</v>
      </c>
      <c r="B132" s="5">
        <v>7.5309999999999997</v>
      </c>
      <c r="D132" s="25">
        <f t="shared" si="7"/>
        <v>5.3034985946957797E-2</v>
      </c>
      <c r="E132" s="25"/>
      <c r="F132" s="25">
        <f t="shared" si="11"/>
        <v>2.2127028240248259E-2</v>
      </c>
      <c r="G132" s="25"/>
      <c r="H132" s="25">
        <f t="shared" si="9"/>
        <v>2.4954003074426506E-2</v>
      </c>
      <c r="I132" s="8"/>
      <c r="J132" s="25">
        <f t="shared" si="8"/>
        <v>5.9539546322830324E-3</v>
      </c>
      <c r="K132" s="8"/>
      <c r="L132" s="25">
        <v>1.7615705187766763E-2</v>
      </c>
      <c r="M132" s="25">
        <v>4.1666666666666665E-5</v>
      </c>
      <c r="N132" s="26">
        <f t="shared" si="10"/>
        <v>1.7574038521100097E-2</v>
      </c>
      <c r="O132" s="7"/>
      <c r="Q132" s="4"/>
    </row>
    <row r="133" spans="1:17">
      <c r="A133" s="30">
        <v>40207</v>
      </c>
      <c r="B133" s="5">
        <v>6.859</v>
      </c>
      <c r="D133" s="25">
        <f t="shared" si="7"/>
        <v>-9.346617660203034E-2</v>
      </c>
      <c r="E133" s="25"/>
      <c r="F133" s="25">
        <f t="shared" si="11"/>
        <v>2.2127028240248259E-2</v>
      </c>
      <c r="G133" s="25"/>
      <c r="H133" s="25">
        <f t="shared" si="9"/>
        <v>-5.352962109137905E-2</v>
      </c>
      <c r="I133" s="8"/>
      <c r="J133" s="25">
        <f t="shared" si="8"/>
        <v>-6.2063583750899549E-2</v>
      </c>
      <c r="K133" s="8"/>
      <c r="L133" s="25">
        <v>-3.7648625758521015E-2</v>
      </c>
      <c r="M133" s="25">
        <v>4.9999999999999996E-5</v>
      </c>
      <c r="N133" s="26">
        <f t="shared" si="10"/>
        <v>-3.7698625758521016E-2</v>
      </c>
      <c r="O133" s="7"/>
      <c r="Q133" s="4"/>
    </row>
    <row r="134" spans="1:17">
      <c r="A134" s="30">
        <v>40235</v>
      </c>
      <c r="B134" s="5">
        <v>7.31</v>
      </c>
      <c r="D134" s="25">
        <f t="shared" ref="D134:D197" si="12">LN(B134/B133)</f>
        <v>6.3681615244502707E-2</v>
      </c>
      <c r="E134" s="25"/>
      <c r="F134" s="25">
        <f t="shared" si="11"/>
        <v>2.2127028240248259E-2</v>
      </c>
      <c r="G134" s="25"/>
      <c r="H134" s="25">
        <f t="shared" si="9"/>
        <v>3.9772278940849073E-2</v>
      </c>
      <c r="I134" s="8"/>
      <c r="J134" s="25">
        <f t="shared" ref="J134:J197" si="13">D134-$R$5-$R$7*N134</f>
        <v>1.7823080634053745E-3</v>
      </c>
      <c r="K134" s="8"/>
      <c r="L134" s="25">
        <v>2.8101583957040464E-2</v>
      </c>
      <c r="M134" s="25">
        <v>9.1666666666666668E-5</v>
      </c>
      <c r="N134" s="26">
        <f t="shared" si="10"/>
        <v>2.8009917290373797E-2</v>
      </c>
      <c r="O134" s="7"/>
      <c r="Q134" s="4"/>
    </row>
    <row r="135" spans="1:17">
      <c r="A135" s="30">
        <v>40268</v>
      </c>
      <c r="B135" s="5">
        <v>8.391</v>
      </c>
      <c r="D135" s="25">
        <f t="shared" si="12"/>
        <v>0.13791642912624522</v>
      </c>
      <c r="E135" s="25"/>
      <c r="F135" s="25">
        <f t="shared" si="11"/>
        <v>2.2127028240248259E-2</v>
      </c>
      <c r="G135" s="25"/>
      <c r="H135" s="25">
        <f t="shared" ref="H135:H198" si="14">$R$7*N135</f>
        <v>8.0850270667963992E-2</v>
      </c>
      <c r="I135" s="8"/>
      <c r="J135" s="25">
        <f t="shared" si="13"/>
        <v>3.4939130218032965E-2</v>
      </c>
      <c r="K135" s="8"/>
      <c r="L135" s="25">
        <v>5.706439232604759E-2</v>
      </c>
      <c r="M135" s="25">
        <v>1.25E-4</v>
      </c>
      <c r="N135" s="26">
        <f t="shared" ref="N135:N198" si="15">L135-$M135</f>
        <v>5.693939232604759E-2</v>
      </c>
      <c r="O135" s="7"/>
      <c r="Q135" s="4"/>
    </row>
    <row r="136" spans="1:17">
      <c r="A136" s="30">
        <v>40298</v>
      </c>
      <c r="B136" s="5">
        <v>9.3279999999999994</v>
      </c>
      <c r="D136" s="25">
        <f t="shared" si="12"/>
        <v>0.10586092672020408</v>
      </c>
      <c r="E136" s="25"/>
      <c r="F136" s="25">
        <f t="shared" ref="F136:F199" si="16">$R$5</f>
        <v>2.2127028240248259E-2</v>
      </c>
      <c r="G136" s="25"/>
      <c r="H136" s="25">
        <f t="shared" si="14"/>
        <v>2.0726299995831587E-2</v>
      </c>
      <c r="I136" s="8"/>
      <c r="J136" s="25">
        <f t="shared" si="13"/>
        <v>6.3007598484124239E-2</v>
      </c>
      <c r="K136" s="8"/>
      <c r="L136" s="25">
        <v>1.4729981151330455E-2</v>
      </c>
      <c r="M136" s="25">
        <v>1.3333333333333334E-4</v>
      </c>
      <c r="N136" s="26">
        <f t="shared" si="15"/>
        <v>1.4596647817997122E-2</v>
      </c>
      <c r="O136" s="7"/>
      <c r="Q136" s="4"/>
    </row>
    <row r="137" spans="1:17">
      <c r="A137" s="30">
        <v>40329</v>
      </c>
      <c r="B137" s="5">
        <v>9.1850000000000005</v>
      </c>
      <c r="D137" s="25">
        <f t="shared" si="12"/>
        <v>-1.5448910941047488E-2</v>
      </c>
      <c r="E137" s="25"/>
      <c r="F137" s="25">
        <f t="shared" si="16"/>
        <v>2.2127028240248259E-2</v>
      </c>
      <c r="G137" s="25"/>
      <c r="H137" s="25">
        <f t="shared" si="14"/>
        <v>-0.12180044156917635</v>
      </c>
      <c r="I137" s="8"/>
      <c r="J137" s="25">
        <f t="shared" si="13"/>
        <v>8.4224502387880609E-2</v>
      </c>
      <c r="K137" s="8"/>
      <c r="L137" s="25">
        <v>-8.5645515280233273E-2</v>
      </c>
      <c r="M137" s="25">
        <v>1.3333333333333334E-4</v>
      </c>
      <c r="N137" s="26">
        <f t="shared" si="15"/>
        <v>-8.5778848613566605E-2</v>
      </c>
      <c r="O137" s="7"/>
      <c r="Q137" s="4"/>
    </row>
    <row r="138" spans="1:17">
      <c r="A138" s="30">
        <v>40359</v>
      </c>
      <c r="B138" s="5">
        <v>8.984</v>
      </c>
      <c r="D138" s="25">
        <f t="shared" si="12"/>
        <v>-2.2126501230946952E-2</v>
      </c>
      <c r="E138" s="25"/>
      <c r="F138" s="25">
        <f t="shared" si="16"/>
        <v>2.2127028240248259E-2</v>
      </c>
      <c r="G138" s="25"/>
      <c r="H138" s="25">
        <f t="shared" si="14"/>
        <v>-7.8967568939443858E-2</v>
      </c>
      <c r="I138" s="8"/>
      <c r="J138" s="25">
        <f t="shared" si="13"/>
        <v>3.471403946824865E-2</v>
      </c>
      <c r="K138" s="8"/>
      <c r="L138" s="25">
        <v>-5.5513485913273972E-2</v>
      </c>
      <c r="M138" s="25">
        <v>9.9999999999999991E-5</v>
      </c>
      <c r="N138" s="26">
        <f t="shared" si="15"/>
        <v>-5.5613485913273975E-2</v>
      </c>
      <c r="O138" s="7"/>
      <c r="Q138" s="4"/>
    </row>
    <row r="139" spans="1:17">
      <c r="A139" s="30">
        <v>40389</v>
      </c>
      <c r="B139" s="5">
        <v>9.1890000000000001</v>
      </c>
      <c r="D139" s="25">
        <f t="shared" si="12"/>
        <v>2.2561899082605807E-2</v>
      </c>
      <c r="E139" s="25"/>
      <c r="F139" s="25">
        <f t="shared" si="16"/>
        <v>2.2127028240248259E-2</v>
      </c>
      <c r="G139" s="25"/>
      <c r="H139" s="25">
        <f t="shared" si="14"/>
        <v>9.4392167479861788E-2</v>
      </c>
      <c r="I139" s="8"/>
      <c r="J139" s="25">
        <f t="shared" si="13"/>
        <v>-9.395729663750424E-2</v>
      </c>
      <c r="K139" s="8"/>
      <c r="L139" s="25">
        <v>6.6609705177707118E-2</v>
      </c>
      <c r="M139" s="25">
        <v>1.3333333333333334E-4</v>
      </c>
      <c r="N139" s="26">
        <f t="shared" si="15"/>
        <v>6.6476371844373786E-2</v>
      </c>
      <c r="O139" s="7"/>
      <c r="Q139" s="4"/>
    </row>
    <row r="140" spans="1:17">
      <c r="A140" s="30">
        <v>40421</v>
      </c>
      <c r="B140" s="5">
        <v>8.6929999999999996</v>
      </c>
      <c r="D140" s="25">
        <f t="shared" si="12"/>
        <v>-5.5489012421820624E-2</v>
      </c>
      <c r="E140" s="25"/>
      <c r="F140" s="25">
        <f t="shared" si="16"/>
        <v>2.2127028240248259E-2</v>
      </c>
      <c r="G140" s="25"/>
      <c r="H140" s="25">
        <f t="shared" si="14"/>
        <v>-6.9381241406940547E-2</v>
      </c>
      <c r="I140" s="8"/>
      <c r="J140" s="25">
        <f t="shared" si="13"/>
        <v>-8.2347992551283361E-3</v>
      </c>
      <c r="K140" s="8"/>
      <c r="L140" s="25">
        <v>-4.8728911553415785E-2</v>
      </c>
      <c r="M140" s="25">
        <v>1.3333333333333334E-4</v>
      </c>
      <c r="N140" s="26">
        <f t="shared" si="15"/>
        <v>-4.8862244886749118E-2</v>
      </c>
      <c r="O140" s="7"/>
      <c r="Q140" s="4"/>
    </row>
    <row r="141" spans="1:17">
      <c r="A141" s="30">
        <v>40451</v>
      </c>
      <c r="B141" s="5">
        <v>10.137</v>
      </c>
      <c r="D141" s="25">
        <f t="shared" si="12"/>
        <v>0.15367399230333534</v>
      </c>
      <c r="E141" s="25"/>
      <c r="F141" s="25">
        <f t="shared" si="16"/>
        <v>2.2127028240248259E-2</v>
      </c>
      <c r="G141" s="25"/>
      <c r="H141" s="25">
        <f t="shared" si="14"/>
        <v>0.11910841171957591</v>
      </c>
      <c r="I141" s="8"/>
      <c r="J141" s="25">
        <f t="shared" si="13"/>
        <v>1.2438552343511169E-2</v>
      </c>
      <c r="K141" s="8"/>
      <c r="L141" s="25">
        <v>8.4007966973425524E-2</v>
      </c>
      <c r="M141" s="25">
        <v>1.25E-4</v>
      </c>
      <c r="N141" s="26">
        <f t="shared" si="15"/>
        <v>8.3882966973425524E-2</v>
      </c>
      <c r="O141" s="7"/>
      <c r="Q141" s="4"/>
    </row>
    <row r="142" spans="1:17">
      <c r="A142" s="30">
        <v>40480</v>
      </c>
      <c r="B142" s="5">
        <v>10.747</v>
      </c>
      <c r="D142" s="25">
        <f t="shared" si="12"/>
        <v>5.8434549458753531E-2</v>
      </c>
      <c r="E142" s="25"/>
      <c r="F142" s="25">
        <f t="shared" si="16"/>
        <v>2.2127028240248259E-2</v>
      </c>
      <c r="G142" s="25"/>
      <c r="H142" s="25">
        <f t="shared" si="14"/>
        <v>5.1271299668876572E-2</v>
      </c>
      <c r="I142" s="8"/>
      <c r="J142" s="25">
        <f t="shared" si="13"/>
        <v>-1.49637784503713E-2</v>
      </c>
      <c r="K142" s="8"/>
      <c r="L142" s="25">
        <v>3.6216519772210395E-2</v>
      </c>
      <c r="M142" s="25">
        <v>1.0833333333333333E-4</v>
      </c>
      <c r="N142" s="26">
        <f t="shared" si="15"/>
        <v>3.610818643887706E-2</v>
      </c>
      <c r="O142" s="7"/>
      <c r="Q142" s="4"/>
    </row>
    <row r="143" spans="1:17">
      <c r="A143" s="30">
        <v>40512</v>
      </c>
      <c r="B143" s="5">
        <v>11.112</v>
      </c>
      <c r="D143" s="25">
        <f t="shared" si="12"/>
        <v>3.3398959593026391E-2</v>
      </c>
      <c r="E143" s="25"/>
      <c r="F143" s="25">
        <f t="shared" si="16"/>
        <v>2.2127028240248259E-2</v>
      </c>
      <c r="G143" s="25"/>
      <c r="H143" s="25">
        <f t="shared" si="14"/>
        <v>-4.0337793939024987E-3</v>
      </c>
      <c r="I143" s="8"/>
      <c r="J143" s="25">
        <f t="shared" si="13"/>
        <v>1.5305710746680631E-2</v>
      </c>
      <c r="K143" s="8"/>
      <c r="L143" s="25">
        <v>-2.7241518682445502E-3</v>
      </c>
      <c r="M143" s="25">
        <v>1.1666666666666668E-4</v>
      </c>
      <c r="N143" s="26">
        <f t="shared" si="15"/>
        <v>-2.840818534911217E-3</v>
      </c>
      <c r="O143" s="7"/>
      <c r="Q143" s="4"/>
    </row>
    <row r="144" spans="1:17">
      <c r="A144" s="30">
        <v>40543</v>
      </c>
      <c r="B144" s="5">
        <v>11.52</v>
      </c>
      <c r="D144" s="25">
        <f t="shared" si="12"/>
        <v>3.6059049815702425E-2</v>
      </c>
      <c r="E144" s="25"/>
      <c r="F144" s="25">
        <f t="shared" si="16"/>
        <v>2.2127028240248259E-2</v>
      </c>
      <c r="G144" s="25"/>
      <c r="H144" s="25">
        <f t="shared" si="14"/>
        <v>9.0500187634090748E-2</v>
      </c>
      <c r="I144" s="8"/>
      <c r="J144" s="25">
        <f t="shared" si="13"/>
        <v>-7.6568166058636589E-2</v>
      </c>
      <c r="K144" s="8"/>
      <c r="L144" s="25">
        <v>6.3852083341285698E-2</v>
      </c>
      <c r="M144" s="25">
        <v>1.1666666666666668E-4</v>
      </c>
      <c r="N144" s="26">
        <f t="shared" si="15"/>
        <v>6.373541667461903E-2</v>
      </c>
      <c r="O144" s="7"/>
      <c r="Q144" s="4"/>
    </row>
    <row r="145" spans="1:17">
      <c r="A145" s="30">
        <v>40574</v>
      </c>
      <c r="B145" s="5">
        <v>12.118</v>
      </c>
      <c r="D145" s="25">
        <f t="shared" si="12"/>
        <v>5.0607295255052136E-2</v>
      </c>
      <c r="E145" s="25"/>
      <c r="F145" s="25">
        <f t="shared" si="16"/>
        <v>2.2127028240248259E-2</v>
      </c>
      <c r="G145" s="25"/>
      <c r="H145" s="25">
        <f t="shared" si="14"/>
        <v>3.1295088849734927E-2</v>
      </c>
      <c r="I145" s="8"/>
      <c r="J145" s="25">
        <f t="shared" si="13"/>
        <v>-2.81482183493105E-3</v>
      </c>
      <c r="K145" s="8"/>
      <c r="L145" s="25">
        <v>2.2164794389948055E-2</v>
      </c>
      <c r="M145" s="25">
        <v>1.25E-4</v>
      </c>
      <c r="N145" s="26">
        <f t="shared" si="15"/>
        <v>2.2039794389948054E-2</v>
      </c>
      <c r="O145" s="7"/>
      <c r="Q145" s="4"/>
    </row>
    <row r="146" spans="1:17">
      <c r="A146" s="30">
        <v>40602</v>
      </c>
      <c r="B146" s="5">
        <v>12.625</v>
      </c>
      <c r="D146" s="25">
        <f t="shared" si="12"/>
        <v>4.0987024638626267E-2</v>
      </c>
      <c r="E146" s="25"/>
      <c r="F146" s="25">
        <f t="shared" si="16"/>
        <v>2.2127028240248259E-2</v>
      </c>
      <c r="G146" s="25"/>
      <c r="H146" s="25">
        <f t="shared" si="14"/>
        <v>4.4993505626800122E-2</v>
      </c>
      <c r="I146" s="8"/>
      <c r="J146" s="25">
        <f t="shared" si="13"/>
        <v>-2.6133509228422114E-2</v>
      </c>
      <c r="K146" s="8"/>
      <c r="L146" s="25">
        <v>3.1795337567738786E-2</v>
      </c>
      <c r="M146" s="25">
        <v>1.0833333333333333E-4</v>
      </c>
      <c r="N146" s="26">
        <f t="shared" si="15"/>
        <v>3.1687004234405451E-2</v>
      </c>
      <c r="O146" s="7"/>
      <c r="Q146" s="4"/>
    </row>
    <row r="147" spans="1:17">
      <c r="A147" s="30">
        <v>40633</v>
      </c>
      <c r="B147" s="5">
        <v>12.445</v>
      </c>
      <c r="D147" s="25">
        <f t="shared" si="12"/>
        <v>-1.4360039341868209E-2</v>
      </c>
      <c r="E147" s="25"/>
      <c r="F147" s="25">
        <f t="shared" si="16"/>
        <v>2.2127028240248259E-2</v>
      </c>
      <c r="G147" s="25"/>
      <c r="H147" s="25">
        <f t="shared" si="14"/>
        <v>-2.1834401962646066E-3</v>
      </c>
      <c r="I147" s="8"/>
      <c r="J147" s="25">
        <f t="shared" si="13"/>
        <v>-3.4303627385851861E-2</v>
      </c>
      <c r="K147" s="8"/>
      <c r="L147" s="25">
        <v>-1.454370337024751E-3</v>
      </c>
      <c r="M147" s="25">
        <v>8.3333333333333331E-5</v>
      </c>
      <c r="N147" s="26">
        <f t="shared" si="15"/>
        <v>-1.5377036703580842E-3</v>
      </c>
      <c r="O147" s="7"/>
      <c r="Q147" s="4"/>
    </row>
    <row r="148" spans="1:17">
      <c r="A148" s="30">
        <v>40662</v>
      </c>
      <c r="B148" s="5">
        <v>12.474</v>
      </c>
      <c r="D148" s="25">
        <f t="shared" si="12"/>
        <v>2.3275422843754292E-3</v>
      </c>
      <c r="E148" s="25"/>
      <c r="F148" s="25">
        <f t="shared" si="16"/>
        <v>2.2127028240248259E-2</v>
      </c>
      <c r="G148" s="25"/>
      <c r="H148" s="25">
        <f t="shared" si="14"/>
        <v>3.9744814663341822E-2</v>
      </c>
      <c r="I148" s="8"/>
      <c r="J148" s="25">
        <f t="shared" si="13"/>
        <v>-5.9544300619214653E-2</v>
      </c>
      <c r="K148" s="8"/>
      <c r="L148" s="25">
        <v>2.8040575372789391E-2</v>
      </c>
      <c r="M148" s="25">
        <v>4.9999999999999996E-5</v>
      </c>
      <c r="N148" s="26">
        <f t="shared" si="15"/>
        <v>2.799057537278939E-2</v>
      </c>
      <c r="O148" s="7"/>
      <c r="Q148" s="4"/>
    </row>
    <row r="149" spans="1:17">
      <c r="A149" s="30">
        <v>40694</v>
      </c>
      <c r="B149" s="5">
        <v>12.419</v>
      </c>
      <c r="D149" s="25">
        <f t="shared" si="12"/>
        <v>-4.4189201380353347E-3</v>
      </c>
      <c r="E149" s="25"/>
      <c r="F149" s="25">
        <f t="shared" si="16"/>
        <v>2.2127028240248259E-2</v>
      </c>
      <c r="G149" s="25"/>
      <c r="H149" s="25">
        <f t="shared" si="14"/>
        <v>-1.8691730820297261E-2</v>
      </c>
      <c r="I149" s="8"/>
      <c r="J149" s="25">
        <f t="shared" si="13"/>
        <v>-7.8542175579863309E-3</v>
      </c>
      <c r="K149" s="8"/>
      <c r="L149" s="25">
        <v>-1.313045431557427E-2</v>
      </c>
      <c r="M149" s="25">
        <v>3.3333333333333335E-5</v>
      </c>
      <c r="N149" s="26">
        <f t="shared" si="15"/>
        <v>-1.3163787648907603E-2</v>
      </c>
      <c r="O149" s="7"/>
      <c r="Q149" s="4"/>
    </row>
    <row r="150" spans="1:17">
      <c r="A150" s="30">
        <v>40724</v>
      </c>
      <c r="B150" s="5">
        <v>11.988</v>
      </c>
      <c r="D150" s="25">
        <f t="shared" si="12"/>
        <v>-3.5321408511478865E-2</v>
      </c>
      <c r="E150" s="25"/>
      <c r="F150" s="25">
        <f t="shared" si="16"/>
        <v>2.2127028240248259E-2</v>
      </c>
      <c r="G150" s="25"/>
      <c r="H150" s="25">
        <f t="shared" si="14"/>
        <v>-2.6410822474980382E-2</v>
      </c>
      <c r="I150" s="8"/>
      <c r="J150" s="25">
        <f t="shared" si="13"/>
        <v>-3.1037614276746742E-2</v>
      </c>
      <c r="K150" s="8"/>
      <c r="L150" s="25">
        <v>-1.8566680867390592E-2</v>
      </c>
      <c r="M150" s="25">
        <v>3.3333333333333335E-5</v>
      </c>
      <c r="N150" s="26">
        <f t="shared" si="15"/>
        <v>-1.8600014200723925E-2</v>
      </c>
      <c r="O150" s="7"/>
      <c r="Q150" s="4"/>
    </row>
    <row r="151" spans="1:17">
      <c r="A151" s="30">
        <v>40753</v>
      </c>
      <c r="B151" s="5">
        <v>13.946</v>
      </c>
      <c r="D151" s="25">
        <f t="shared" si="12"/>
        <v>0.15128657934440215</v>
      </c>
      <c r="E151" s="25"/>
      <c r="F151" s="25">
        <f t="shared" si="16"/>
        <v>2.2127028240248259E-2</v>
      </c>
      <c r="G151" s="25"/>
      <c r="H151" s="25">
        <f t="shared" si="14"/>
        <v>-2.9046890289151191E-2</v>
      </c>
      <c r="I151" s="8"/>
      <c r="J151" s="25">
        <f t="shared" si="13"/>
        <v>0.15820644139330509</v>
      </c>
      <c r="K151" s="8"/>
      <c r="L151" s="25">
        <v>-2.042315083624887E-2</v>
      </c>
      <c r="M151" s="25">
        <v>3.3333333333333335E-5</v>
      </c>
      <c r="N151" s="26">
        <f t="shared" si="15"/>
        <v>-2.0456484169582203E-2</v>
      </c>
      <c r="O151" s="7"/>
      <c r="Q151" s="4"/>
    </row>
    <row r="152" spans="1:17">
      <c r="A152" s="30">
        <v>40786</v>
      </c>
      <c r="B152" s="5">
        <v>13.744</v>
      </c>
      <c r="D152" s="25">
        <f t="shared" si="12"/>
        <v>-1.4590363556919478E-2</v>
      </c>
      <c r="E152" s="25"/>
      <c r="F152" s="25">
        <f t="shared" si="16"/>
        <v>2.2127028240248259E-2</v>
      </c>
      <c r="G152" s="25"/>
      <c r="H152" s="25">
        <f t="shared" si="14"/>
        <v>-8.3710005006920996E-2</v>
      </c>
      <c r="I152" s="8"/>
      <c r="J152" s="25">
        <f t="shared" si="13"/>
        <v>4.6992613209753259E-2</v>
      </c>
      <c r="K152" s="8"/>
      <c r="L152" s="25">
        <v>-5.8936714408322287E-2</v>
      </c>
      <c r="M152" s="25">
        <v>1.6666666666666667E-5</v>
      </c>
      <c r="N152" s="26">
        <f t="shared" si="15"/>
        <v>-5.8953381074988952E-2</v>
      </c>
      <c r="O152" s="7"/>
      <c r="Q152" s="4"/>
    </row>
    <row r="153" spans="1:17">
      <c r="A153" s="30">
        <v>40816</v>
      </c>
      <c r="B153" s="5">
        <v>13.621</v>
      </c>
      <c r="D153" s="25">
        <f t="shared" si="12"/>
        <v>-8.989645776694909E-3</v>
      </c>
      <c r="E153" s="25"/>
      <c r="F153" s="25">
        <f t="shared" si="16"/>
        <v>2.2127028240248259E-2</v>
      </c>
      <c r="G153" s="25"/>
      <c r="H153" s="25">
        <f t="shared" si="14"/>
        <v>-0.10593774048213796</v>
      </c>
      <c r="I153" s="8"/>
      <c r="J153" s="25">
        <f t="shared" si="13"/>
        <v>7.4821066465194791E-2</v>
      </c>
      <c r="K153" s="8"/>
      <c r="L153" s="25">
        <v>-7.4599092437939829E-2</v>
      </c>
      <c r="M153" s="25">
        <v>8.3333333333333337E-6</v>
      </c>
      <c r="N153" s="26">
        <f t="shared" si="15"/>
        <v>-7.4607425771273161E-2</v>
      </c>
      <c r="O153" s="7"/>
      <c r="Q153" s="4"/>
    </row>
    <row r="154" spans="1:17">
      <c r="A154" s="30">
        <v>40847</v>
      </c>
      <c r="B154" s="5">
        <v>14.458</v>
      </c>
      <c r="D154" s="25">
        <f t="shared" si="12"/>
        <v>5.9635175112900875E-2</v>
      </c>
      <c r="E154" s="25"/>
      <c r="F154" s="25">
        <f t="shared" si="16"/>
        <v>2.2127028240248259E-2</v>
      </c>
      <c r="G154" s="25"/>
      <c r="H154" s="25">
        <f t="shared" si="14"/>
        <v>0.14939468584274246</v>
      </c>
      <c r="I154" s="8"/>
      <c r="J154" s="25">
        <f t="shared" si="13"/>
        <v>-0.11188653897008985</v>
      </c>
      <c r="K154" s="8"/>
      <c r="L154" s="25">
        <v>0.10522896290697008</v>
      </c>
      <c r="M154" s="25">
        <v>1.6666666666666667E-5</v>
      </c>
      <c r="N154" s="26">
        <f t="shared" si="15"/>
        <v>0.10521229624030341</v>
      </c>
      <c r="O154" s="7"/>
      <c r="Q154" s="4"/>
    </row>
    <row r="155" spans="1:17">
      <c r="A155" s="30">
        <v>40877</v>
      </c>
      <c r="B155" s="5">
        <v>13.641</v>
      </c>
      <c r="D155" s="25">
        <f t="shared" si="12"/>
        <v>-5.8167931067122182E-2</v>
      </c>
      <c r="E155" s="25"/>
      <c r="F155" s="25">
        <f t="shared" si="16"/>
        <v>2.2127028240248259E-2</v>
      </c>
      <c r="G155" s="25"/>
      <c r="H155" s="25">
        <f t="shared" si="14"/>
        <v>-1.2740362387493799E-2</v>
      </c>
      <c r="I155" s="8"/>
      <c r="J155" s="25">
        <f t="shared" si="13"/>
        <v>-6.7554596919876642E-2</v>
      </c>
      <c r="K155" s="8"/>
      <c r="L155" s="25">
        <v>-8.9641597253073795E-3</v>
      </c>
      <c r="M155" s="25">
        <v>8.3333333333333337E-6</v>
      </c>
      <c r="N155" s="26">
        <f t="shared" si="15"/>
        <v>-8.9724930586407136E-3</v>
      </c>
      <c r="O155" s="7"/>
      <c r="Q155" s="4"/>
    </row>
    <row r="156" spans="1:17">
      <c r="A156" s="30">
        <v>40907</v>
      </c>
      <c r="B156" s="5">
        <v>14.464</v>
      </c>
      <c r="D156" s="25">
        <f t="shared" si="12"/>
        <v>5.8582840138837418E-2</v>
      </c>
      <c r="E156" s="25"/>
      <c r="F156" s="25">
        <f t="shared" si="16"/>
        <v>2.2127028240248259E-2</v>
      </c>
      <c r="G156" s="25"/>
      <c r="H156" s="25">
        <f t="shared" si="14"/>
        <v>1.3686767710019197E-2</v>
      </c>
      <c r="I156" s="8"/>
      <c r="J156" s="25">
        <f t="shared" si="13"/>
        <v>2.276904418856996E-2</v>
      </c>
      <c r="K156" s="8"/>
      <c r="L156" s="25">
        <v>9.6473392374293154E-3</v>
      </c>
      <c r="M156" s="25">
        <v>8.3333333333333337E-6</v>
      </c>
      <c r="N156" s="26">
        <f t="shared" si="15"/>
        <v>9.6390059040959812E-3</v>
      </c>
      <c r="O156" s="7"/>
      <c r="Q156" s="4"/>
    </row>
    <row r="157" spans="1:17">
      <c r="A157" s="30">
        <v>40939</v>
      </c>
      <c r="B157" s="5">
        <v>16.303000000000001</v>
      </c>
      <c r="D157" s="25">
        <f t="shared" si="12"/>
        <v>0.11968633630769661</v>
      </c>
      <c r="E157" s="25"/>
      <c r="F157" s="25">
        <f t="shared" si="16"/>
        <v>2.2127028240248259E-2</v>
      </c>
      <c r="G157" s="25"/>
      <c r="H157" s="25">
        <f t="shared" si="14"/>
        <v>6.4216667194705659E-2</v>
      </c>
      <c r="I157" s="8"/>
      <c r="J157" s="25">
        <f t="shared" si="13"/>
        <v>3.334264087274269E-2</v>
      </c>
      <c r="K157" s="8"/>
      <c r="L157" s="25">
        <v>4.5250055860195232E-2</v>
      </c>
      <c r="M157" s="25">
        <v>2.4999999999999998E-5</v>
      </c>
      <c r="N157" s="26">
        <f t="shared" si="15"/>
        <v>4.5225055860195235E-2</v>
      </c>
      <c r="O157" s="7"/>
      <c r="Q157" s="4"/>
    </row>
    <row r="158" spans="1:17">
      <c r="A158" s="30">
        <v>40968</v>
      </c>
      <c r="B158" s="5">
        <v>19.373000000000001</v>
      </c>
      <c r="D158" s="25">
        <f t="shared" si="12"/>
        <v>0.17253120414729162</v>
      </c>
      <c r="E158" s="25"/>
      <c r="F158" s="25">
        <f t="shared" si="16"/>
        <v>2.2127028240248259E-2</v>
      </c>
      <c r="G158" s="25"/>
      <c r="H158" s="25">
        <f t="shared" si="14"/>
        <v>5.2501678271963961E-2</v>
      </c>
      <c r="I158" s="8"/>
      <c r="J158" s="25">
        <f t="shared" si="13"/>
        <v>9.7902497635079397E-2</v>
      </c>
      <c r="K158" s="8"/>
      <c r="L158" s="25">
        <v>3.7049689536664786E-2</v>
      </c>
      <c r="M158" s="25">
        <v>7.4999999999999993E-5</v>
      </c>
      <c r="N158" s="26">
        <f t="shared" si="15"/>
        <v>3.6974689536664787E-2</v>
      </c>
      <c r="O158" s="7"/>
      <c r="Q158" s="4"/>
    </row>
    <row r="159" spans="1:17">
      <c r="A159" s="30">
        <v>40998</v>
      </c>
      <c r="B159" s="5">
        <v>21.414000000000001</v>
      </c>
      <c r="D159" s="25">
        <f t="shared" si="12"/>
        <v>0.10016456963126945</v>
      </c>
      <c r="E159" s="25"/>
      <c r="F159" s="25">
        <f t="shared" si="16"/>
        <v>2.2127028240248259E-2</v>
      </c>
      <c r="G159" s="25"/>
      <c r="H159" s="25">
        <f t="shared" si="14"/>
        <v>4.3974502145565399E-2</v>
      </c>
      <c r="I159" s="8"/>
      <c r="J159" s="25">
        <f t="shared" si="13"/>
        <v>3.4063039245455791E-2</v>
      </c>
      <c r="K159" s="8"/>
      <c r="L159" s="25">
        <v>3.1036030273276144E-2</v>
      </c>
      <c r="M159" s="25">
        <v>6.666666666666667E-5</v>
      </c>
      <c r="N159" s="26">
        <f t="shared" si="15"/>
        <v>3.0969363606609478E-2</v>
      </c>
      <c r="O159" s="7"/>
      <c r="Q159" s="4"/>
    </row>
    <row r="160" spans="1:17">
      <c r="A160" s="30">
        <v>41029</v>
      </c>
      <c r="B160" s="5">
        <v>20.861999999999998</v>
      </c>
      <c r="D160" s="25">
        <f t="shared" si="12"/>
        <v>-2.61155914822991E-2</v>
      </c>
      <c r="E160" s="25"/>
      <c r="F160" s="25">
        <f t="shared" si="16"/>
        <v>2.2127028240248259E-2</v>
      </c>
      <c r="G160" s="25"/>
      <c r="H160" s="25">
        <f t="shared" si="14"/>
        <v>-1.0360592266611623E-2</v>
      </c>
      <c r="I160" s="8"/>
      <c r="J160" s="25">
        <f t="shared" si="13"/>
        <v>-3.7882027455935732E-2</v>
      </c>
      <c r="K160" s="8"/>
      <c r="L160" s="25">
        <v>-7.2298559414210933E-3</v>
      </c>
      <c r="M160" s="25">
        <v>6.666666666666667E-5</v>
      </c>
      <c r="N160" s="26">
        <f t="shared" si="15"/>
        <v>-7.2965226080877596E-3</v>
      </c>
      <c r="O160" s="7"/>
      <c r="Q160" s="4"/>
    </row>
    <row r="161" spans="1:17">
      <c r="A161" s="30">
        <v>41060</v>
      </c>
      <c r="B161" s="5">
        <v>20.625</v>
      </c>
      <c r="D161" s="25">
        <f t="shared" si="12"/>
        <v>-1.1425390033034609E-2</v>
      </c>
      <c r="E161" s="25"/>
      <c r="F161" s="25">
        <f t="shared" si="16"/>
        <v>2.2127028240248259E-2</v>
      </c>
      <c r="G161" s="25"/>
      <c r="H161" s="25">
        <f t="shared" si="14"/>
        <v>-9.3648712459839745E-2</v>
      </c>
      <c r="I161" s="8"/>
      <c r="J161" s="25">
        <f t="shared" si="13"/>
        <v>6.0096294186556876E-2</v>
      </c>
      <c r="K161" s="8"/>
      <c r="L161" s="25">
        <v>-6.5877788228486417E-2</v>
      </c>
      <c r="M161" s="25">
        <v>7.4999999999999993E-5</v>
      </c>
      <c r="N161" s="26">
        <f t="shared" si="15"/>
        <v>-6.5952788228486423E-2</v>
      </c>
      <c r="O161" s="7"/>
      <c r="Q161" s="4"/>
    </row>
    <row r="162" spans="1:17">
      <c r="A162" s="30">
        <v>41089</v>
      </c>
      <c r="B162" s="5">
        <v>20.856999999999999</v>
      </c>
      <c r="D162" s="25">
        <f t="shared" si="12"/>
        <v>1.1185691093753286E-2</v>
      </c>
      <c r="E162" s="25"/>
      <c r="F162" s="25">
        <f t="shared" si="16"/>
        <v>2.2127028240248259E-2</v>
      </c>
      <c r="G162" s="25"/>
      <c r="H162" s="25">
        <f t="shared" si="14"/>
        <v>5.9185854169544021E-2</v>
      </c>
      <c r="I162" s="8"/>
      <c r="J162" s="25">
        <f t="shared" si="13"/>
        <v>-7.0127191316038992E-2</v>
      </c>
      <c r="K162" s="8"/>
      <c r="L162" s="25">
        <v>4.1757069124441826E-2</v>
      </c>
      <c r="M162" s="25">
        <v>7.4999999999999993E-5</v>
      </c>
      <c r="N162" s="26">
        <f t="shared" si="15"/>
        <v>4.1682069124441827E-2</v>
      </c>
      <c r="O162" s="7"/>
      <c r="Q162" s="4"/>
    </row>
    <row r="163" spans="1:17">
      <c r="A163" s="30">
        <v>41121</v>
      </c>
      <c r="B163" s="5">
        <v>21.812999999999999</v>
      </c>
      <c r="D163" s="25">
        <f t="shared" si="12"/>
        <v>4.4816499021531543E-2</v>
      </c>
      <c r="E163" s="25"/>
      <c r="F163" s="25">
        <f t="shared" si="16"/>
        <v>2.2127028240248259E-2</v>
      </c>
      <c r="G163" s="25"/>
      <c r="H163" s="25">
        <f t="shared" si="14"/>
        <v>1.3600663711622094E-2</v>
      </c>
      <c r="I163" s="8"/>
      <c r="J163" s="25">
        <f t="shared" si="13"/>
        <v>9.0888070696611908E-3</v>
      </c>
      <c r="K163" s="8"/>
      <c r="L163" s="25">
        <v>9.6616998690627134E-3</v>
      </c>
      <c r="M163" s="25">
        <v>8.3333333333333331E-5</v>
      </c>
      <c r="N163" s="26">
        <f t="shared" si="15"/>
        <v>9.5783665357293806E-3</v>
      </c>
      <c r="O163" s="7"/>
      <c r="Q163" s="4"/>
    </row>
    <row r="164" spans="1:17">
      <c r="A164" s="30">
        <v>41152</v>
      </c>
      <c r="B164" s="5">
        <v>23.757999999999999</v>
      </c>
      <c r="D164" s="25">
        <f t="shared" si="12"/>
        <v>8.5413193531318377E-2</v>
      </c>
      <c r="E164" s="25"/>
      <c r="F164" s="25">
        <f t="shared" si="16"/>
        <v>2.2127028240248259E-2</v>
      </c>
      <c r="G164" s="25"/>
      <c r="H164" s="25">
        <f t="shared" si="14"/>
        <v>2.8713894187821762E-2</v>
      </c>
      <c r="I164" s="8"/>
      <c r="J164" s="25">
        <f t="shared" si="13"/>
        <v>3.4572271103248356E-2</v>
      </c>
      <c r="K164" s="8"/>
      <c r="L164" s="25">
        <v>2.0305302571796652E-2</v>
      </c>
      <c r="M164" s="25">
        <v>8.3333333333333331E-5</v>
      </c>
      <c r="N164" s="26">
        <f t="shared" si="15"/>
        <v>2.0221969238463318E-2</v>
      </c>
      <c r="O164" s="7"/>
      <c r="Q164" s="4"/>
    </row>
    <row r="165" spans="1:17">
      <c r="A165" s="30">
        <v>41180</v>
      </c>
      <c r="B165" s="5">
        <v>23.824000000000002</v>
      </c>
      <c r="D165" s="25">
        <f t="shared" si="12"/>
        <v>2.7741600743054441E-3</v>
      </c>
      <c r="E165" s="25"/>
      <c r="F165" s="25">
        <f t="shared" si="16"/>
        <v>2.2127028240248259E-2</v>
      </c>
      <c r="G165" s="25"/>
      <c r="H165" s="25">
        <f t="shared" si="14"/>
        <v>3.4803395257674119E-2</v>
      </c>
      <c r="I165" s="8"/>
      <c r="J165" s="25">
        <f t="shared" si="13"/>
        <v>-5.4156263423616929E-2</v>
      </c>
      <c r="K165" s="8"/>
      <c r="L165" s="25">
        <v>2.4602211411700291E-2</v>
      </c>
      <c r="M165" s="25">
        <v>9.1666666666666668E-5</v>
      </c>
      <c r="N165" s="26">
        <f t="shared" si="15"/>
        <v>2.4510544745033624E-2</v>
      </c>
      <c r="O165" s="7"/>
      <c r="Q165" s="4"/>
    </row>
    <row r="166" spans="1:17">
      <c r="A166" s="30">
        <v>41213</v>
      </c>
      <c r="B166" s="5">
        <v>21.259</v>
      </c>
      <c r="D166" s="25">
        <f t="shared" si="12"/>
        <v>-0.11391314082272826</v>
      </c>
      <c r="E166" s="25"/>
      <c r="F166" s="25">
        <f t="shared" si="16"/>
        <v>2.2127028240248259E-2</v>
      </c>
      <c r="G166" s="25"/>
      <c r="H166" s="25">
        <f t="shared" si="14"/>
        <v>-2.0627819714277244E-2</v>
      </c>
      <c r="I166" s="8"/>
      <c r="J166" s="25">
        <f t="shared" si="13"/>
        <v>-0.11541234934869926</v>
      </c>
      <c r="K166" s="8"/>
      <c r="L166" s="25">
        <v>-1.4443959028689734E-2</v>
      </c>
      <c r="M166" s="25">
        <v>8.3333333333333331E-5</v>
      </c>
      <c r="N166" s="26">
        <f t="shared" si="15"/>
        <v>-1.4527292362023067E-2</v>
      </c>
      <c r="O166" s="7"/>
      <c r="Q166" s="4"/>
    </row>
    <row r="167" spans="1:17">
      <c r="A167" s="30">
        <v>41243</v>
      </c>
      <c r="B167" s="5">
        <v>20.893999999999998</v>
      </c>
      <c r="D167" s="25">
        <f t="shared" si="12"/>
        <v>-1.7318298703608858E-2</v>
      </c>
      <c r="E167" s="25"/>
      <c r="F167" s="25">
        <f t="shared" si="16"/>
        <v>2.2127028240248259E-2</v>
      </c>
      <c r="G167" s="25"/>
      <c r="H167" s="25">
        <f t="shared" si="14"/>
        <v>-5.8164650977018282E-3</v>
      </c>
      <c r="I167" s="8"/>
      <c r="J167" s="25">
        <f t="shared" si="13"/>
        <v>-3.3628861846155295E-2</v>
      </c>
      <c r="K167" s="8"/>
      <c r="L167" s="25">
        <v>-4.0212879333938432E-3</v>
      </c>
      <c r="M167" s="25">
        <v>7.4999999999999993E-5</v>
      </c>
      <c r="N167" s="26">
        <f t="shared" si="15"/>
        <v>-4.0962879333938437E-3</v>
      </c>
      <c r="O167" s="7"/>
      <c r="Q167" s="4"/>
    </row>
    <row r="168" spans="1:17">
      <c r="A168" s="30">
        <v>41274</v>
      </c>
      <c r="B168" s="5">
        <v>19.041</v>
      </c>
      <c r="D168" s="25">
        <f t="shared" si="12"/>
        <v>-9.286748742287336E-2</v>
      </c>
      <c r="E168" s="25"/>
      <c r="F168" s="25">
        <f t="shared" si="16"/>
        <v>2.2127028240248259E-2</v>
      </c>
      <c r="G168" s="25"/>
      <c r="H168" s="25">
        <f t="shared" si="14"/>
        <v>1.1870770394498945E-2</v>
      </c>
      <c r="I168" s="8"/>
      <c r="J168" s="25">
        <f t="shared" si="13"/>
        <v>-0.12686528605762057</v>
      </c>
      <c r="K168" s="8"/>
      <c r="L168" s="25">
        <v>8.4184098936290024E-3</v>
      </c>
      <c r="M168" s="25">
        <v>5.833333333333334E-5</v>
      </c>
      <c r="N168" s="26">
        <f t="shared" si="15"/>
        <v>8.3600765602956685E-3</v>
      </c>
      <c r="O168" s="7"/>
      <c r="Q168" s="4"/>
    </row>
    <row r="169" spans="1:17">
      <c r="A169" s="30">
        <v>41305</v>
      </c>
      <c r="B169" s="5">
        <v>16.263999999999999</v>
      </c>
      <c r="D169" s="25">
        <f t="shared" si="12"/>
        <v>-0.15764047266639727</v>
      </c>
      <c r="E169" s="25"/>
      <c r="F169" s="25">
        <f t="shared" si="16"/>
        <v>2.2127028240248259E-2</v>
      </c>
      <c r="G169" s="25"/>
      <c r="H169" s="25">
        <f t="shared" si="14"/>
        <v>6.9646899117732114E-2</v>
      </c>
      <c r="I169" s="8"/>
      <c r="J169" s="25">
        <f t="shared" si="13"/>
        <v>-0.24941440002437765</v>
      </c>
      <c r="K169" s="8"/>
      <c r="L169" s="25">
        <v>4.9107669598926706E-2</v>
      </c>
      <c r="M169" s="25">
        <v>5.833333333333334E-5</v>
      </c>
      <c r="N169" s="26">
        <f t="shared" si="15"/>
        <v>4.9049336265593373E-2</v>
      </c>
      <c r="O169" s="7"/>
      <c r="Q169" s="4"/>
    </row>
    <row r="170" spans="1:17">
      <c r="A170" s="30">
        <v>41333</v>
      </c>
      <c r="B170" s="5">
        <v>15.77</v>
      </c>
      <c r="D170" s="25">
        <f t="shared" si="12"/>
        <v>-3.0844675351098527E-2</v>
      </c>
      <c r="E170" s="25"/>
      <c r="F170" s="25">
        <f t="shared" si="16"/>
        <v>2.2127028240248259E-2</v>
      </c>
      <c r="G170" s="25"/>
      <c r="H170" s="25">
        <f t="shared" si="14"/>
        <v>1.3766957268493711E-2</v>
      </c>
      <c r="I170" s="8"/>
      <c r="J170" s="25">
        <f t="shared" si="13"/>
        <v>-6.6738660859840496E-2</v>
      </c>
      <c r="K170" s="8"/>
      <c r="L170" s="25">
        <v>9.7788133183780886E-3</v>
      </c>
      <c r="M170" s="25">
        <v>8.3333333333333331E-5</v>
      </c>
      <c r="N170" s="26">
        <f t="shared" si="15"/>
        <v>9.6954799850447557E-3</v>
      </c>
      <c r="O170" s="7"/>
      <c r="Q170" s="4"/>
    </row>
    <row r="171" spans="1:17">
      <c r="A171" s="30">
        <v>41362</v>
      </c>
      <c r="B171" s="5">
        <v>15.805</v>
      </c>
      <c r="D171" s="25">
        <f t="shared" si="12"/>
        <v>2.2169446926340389E-3</v>
      </c>
      <c r="E171" s="25"/>
      <c r="F171" s="25">
        <f t="shared" si="16"/>
        <v>2.2127028240248259E-2</v>
      </c>
      <c r="G171" s="25"/>
      <c r="H171" s="25">
        <f t="shared" si="14"/>
        <v>4.9038838896774808E-2</v>
      </c>
      <c r="I171" s="8"/>
      <c r="J171" s="25">
        <f t="shared" si="13"/>
        <v>-6.8948922444389021E-2</v>
      </c>
      <c r="K171" s="8"/>
      <c r="L171" s="25">
        <v>3.4610959670741064E-2</v>
      </c>
      <c r="M171" s="25">
        <v>7.4999999999999993E-5</v>
      </c>
      <c r="N171" s="26">
        <f t="shared" si="15"/>
        <v>3.4535959670741065E-2</v>
      </c>
      <c r="O171" s="7"/>
      <c r="Q171" s="4"/>
    </row>
    <row r="172" spans="1:17">
      <c r="A172" s="30">
        <v>41394</v>
      </c>
      <c r="B172" s="5">
        <v>15.815</v>
      </c>
      <c r="D172" s="25">
        <f t="shared" si="12"/>
        <v>6.325110900310939E-4</v>
      </c>
      <c r="E172" s="25"/>
      <c r="F172" s="25">
        <f t="shared" si="16"/>
        <v>2.2127028240248259E-2</v>
      </c>
      <c r="G172" s="25"/>
      <c r="H172" s="25">
        <f t="shared" si="14"/>
        <v>2.6251922865685021E-2</v>
      </c>
      <c r="I172" s="8"/>
      <c r="J172" s="25">
        <f t="shared" si="13"/>
        <v>-4.7746440015902183E-2</v>
      </c>
      <c r="K172" s="8"/>
      <c r="L172" s="25">
        <v>1.8538107992873601E-2</v>
      </c>
      <c r="M172" s="25">
        <v>4.9999999999999996E-5</v>
      </c>
      <c r="N172" s="26">
        <f t="shared" si="15"/>
        <v>1.8488107992873599E-2</v>
      </c>
      <c r="O172" s="7"/>
      <c r="Q172" s="4"/>
    </row>
    <row r="173" spans="1:17">
      <c r="A173" s="30">
        <v>41425</v>
      </c>
      <c r="B173" s="5">
        <v>16.062999999999999</v>
      </c>
      <c r="D173" s="25">
        <f t="shared" si="12"/>
        <v>1.5559633818016866E-2</v>
      </c>
      <c r="E173" s="25"/>
      <c r="F173" s="25">
        <f t="shared" si="16"/>
        <v>2.2127028240248259E-2</v>
      </c>
      <c r="G173" s="25"/>
      <c r="H173" s="25">
        <f t="shared" si="14"/>
        <v>3.3816180640697219E-2</v>
      </c>
      <c r="I173" s="8"/>
      <c r="J173" s="25">
        <f t="shared" si="13"/>
        <v>-4.0383575062928612E-2</v>
      </c>
      <c r="K173" s="8"/>
      <c r="L173" s="25">
        <v>2.3848624989890536E-2</v>
      </c>
      <c r="M173" s="25">
        <v>3.3333333333333335E-5</v>
      </c>
      <c r="N173" s="26">
        <f t="shared" si="15"/>
        <v>2.3815291656557203E-2</v>
      </c>
      <c r="O173" s="7"/>
      <c r="Q173" s="4"/>
    </row>
    <row r="174" spans="1:17">
      <c r="A174" s="30">
        <v>41453</v>
      </c>
      <c r="B174" s="5">
        <v>14.148</v>
      </c>
      <c r="D174" s="25">
        <f t="shared" si="12"/>
        <v>-0.12694521923239482</v>
      </c>
      <c r="E174" s="25"/>
      <c r="F174" s="25">
        <f t="shared" si="16"/>
        <v>2.2127028240248259E-2</v>
      </c>
      <c r="G174" s="25"/>
      <c r="H174" s="25">
        <f t="shared" si="14"/>
        <v>-2.3805556950786722E-2</v>
      </c>
      <c r="I174" s="8"/>
      <c r="J174" s="25">
        <f t="shared" si="13"/>
        <v>-0.12526669052185635</v>
      </c>
      <c r="K174" s="8"/>
      <c r="L174" s="25">
        <v>-1.6723570302391567E-2</v>
      </c>
      <c r="M174" s="25">
        <v>4.1666666666666665E-5</v>
      </c>
      <c r="N174" s="26">
        <f t="shared" si="15"/>
        <v>-1.6765236969058232E-2</v>
      </c>
      <c r="O174" s="7"/>
      <c r="Q174" s="4"/>
    </row>
    <row r="175" spans="1:17">
      <c r="A175" s="30">
        <v>41486</v>
      </c>
      <c r="B175" s="5">
        <v>16.166</v>
      </c>
      <c r="D175" s="25">
        <f t="shared" si="12"/>
        <v>0.13333699996841855</v>
      </c>
      <c r="E175" s="25"/>
      <c r="F175" s="25">
        <f t="shared" si="16"/>
        <v>2.2127028240248259E-2</v>
      </c>
      <c r="G175" s="25"/>
      <c r="H175" s="25">
        <f t="shared" si="14"/>
        <v>6.9889961159255387E-2</v>
      </c>
      <c r="I175" s="8"/>
      <c r="J175" s="25">
        <f t="shared" si="13"/>
        <v>4.1320010568914906E-2</v>
      </c>
      <c r="K175" s="8"/>
      <c r="L175" s="25">
        <v>4.9253847813019544E-2</v>
      </c>
      <c r="M175" s="25">
        <v>3.3333333333333335E-5</v>
      </c>
      <c r="N175" s="26">
        <f t="shared" si="15"/>
        <v>4.9220514479686207E-2</v>
      </c>
      <c r="O175" s="7"/>
      <c r="Q175" s="4"/>
    </row>
    <row r="176" spans="1:17">
      <c r="A176" s="30">
        <v>41516</v>
      </c>
      <c r="B176" s="5">
        <v>17.398</v>
      </c>
      <c r="D176" s="25">
        <f t="shared" si="12"/>
        <v>7.3444985773696264E-2</v>
      </c>
      <c r="E176" s="25"/>
      <c r="F176" s="25">
        <f t="shared" si="16"/>
        <v>2.2127028240248259E-2</v>
      </c>
      <c r="G176" s="25"/>
      <c r="H176" s="25">
        <f t="shared" si="14"/>
        <v>-4.2677831934429152E-2</v>
      </c>
      <c r="I176" s="8"/>
      <c r="J176" s="25">
        <f t="shared" si="13"/>
        <v>9.399578946787715E-2</v>
      </c>
      <c r="K176" s="8"/>
      <c r="L176" s="25">
        <v>-3.0022840827410247E-2</v>
      </c>
      <c r="M176" s="25">
        <v>3.3333333333333335E-5</v>
      </c>
      <c r="N176" s="26">
        <f t="shared" si="15"/>
        <v>-3.005617416074358E-2</v>
      </c>
      <c r="O176" s="7"/>
      <c r="Q176" s="4"/>
    </row>
    <row r="177" spans="1:17">
      <c r="A177" s="30">
        <v>41547</v>
      </c>
      <c r="B177" s="5">
        <v>17.029</v>
      </c>
      <c r="D177" s="25">
        <f t="shared" si="12"/>
        <v>-2.1437484040881444E-2</v>
      </c>
      <c r="E177" s="25"/>
      <c r="F177" s="25">
        <f t="shared" si="16"/>
        <v>2.2127028240248259E-2</v>
      </c>
      <c r="G177" s="25"/>
      <c r="H177" s="25">
        <f t="shared" si="14"/>
        <v>3.7509706887799484E-2</v>
      </c>
      <c r="I177" s="8"/>
      <c r="J177" s="25">
        <f t="shared" si="13"/>
        <v>-8.1074219168929179E-2</v>
      </c>
      <c r="K177" s="8"/>
      <c r="L177" s="25">
        <v>2.6433151099856615E-2</v>
      </c>
      <c r="M177" s="25">
        <v>1.6666666666666667E-5</v>
      </c>
      <c r="N177" s="26">
        <f t="shared" si="15"/>
        <v>2.6416484433189946E-2</v>
      </c>
      <c r="O177" s="7"/>
      <c r="Q177" s="4"/>
    </row>
    <row r="178" spans="1:17">
      <c r="A178" s="30">
        <v>41578</v>
      </c>
      <c r="B178" s="5">
        <v>18.657</v>
      </c>
      <c r="D178" s="25">
        <f t="shared" si="12"/>
        <v>9.1303637745394281E-2</v>
      </c>
      <c r="E178" s="25"/>
      <c r="F178" s="25">
        <f t="shared" si="16"/>
        <v>2.2127028240248259E-2</v>
      </c>
      <c r="G178" s="25"/>
      <c r="H178" s="25">
        <f t="shared" si="14"/>
        <v>6.1658568166570074E-2</v>
      </c>
      <c r="I178" s="8"/>
      <c r="J178" s="25">
        <f t="shared" si="13"/>
        <v>7.5180413385759481E-3</v>
      </c>
      <c r="K178" s="8"/>
      <c r="L178" s="25">
        <v>4.3465162643777824E-2</v>
      </c>
      <c r="M178" s="25">
        <v>4.1666666666666665E-5</v>
      </c>
      <c r="N178" s="26">
        <f t="shared" si="15"/>
        <v>4.3423495977111155E-2</v>
      </c>
      <c r="O178" s="7"/>
      <c r="Q178" s="4"/>
    </row>
    <row r="179" spans="1:17">
      <c r="A179" s="30">
        <v>41607</v>
      </c>
      <c r="B179" s="5">
        <v>19.863</v>
      </c>
      <c r="D179" s="25">
        <f t="shared" si="12"/>
        <v>6.2637293820956869E-2</v>
      </c>
      <c r="E179" s="25"/>
      <c r="F179" s="25">
        <f t="shared" si="16"/>
        <v>2.2127028240248259E-2</v>
      </c>
      <c r="G179" s="25"/>
      <c r="H179" s="25">
        <f t="shared" si="14"/>
        <v>4.1473565516324355E-2</v>
      </c>
      <c r="I179" s="8"/>
      <c r="J179" s="25">
        <f t="shared" si="13"/>
        <v>-9.632999356157454E-4</v>
      </c>
      <c r="K179" s="8"/>
      <c r="L179" s="25">
        <v>2.926639409285953E-2</v>
      </c>
      <c r="M179" s="25">
        <v>5.833333333333334E-5</v>
      </c>
      <c r="N179" s="26">
        <f t="shared" si="15"/>
        <v>2.9208060759526196E-2</v>
      </c>
      <c r="O179" s="7"/>
      <c r="Q179" s="4"/>
    </row>
    <row r="180" spans="1:17">
      <c r="A180" s="30">
        <v>41639</v>
      </c>
      <c r="B180" s="5">
        <v>20.041</v>
      </c>
      <c r="D180" s="25">
        <f t="shared" si="12"/>
        <v>8.9214705604726517E-3</v>
      </c>
      <c r="E180" s="25"/>
      <c r="F180" s="25">
        <f t="shared" si="16"/>
        <v>2.2127028240248259E-2</v>
      </c>
      <c r="G180" s="25"/>
      <c r="H180" s="25">
        <f t="shared" si="14"/>
        <v>3.1859389353854635E-2</v>
      </c>
      <c r="I180" s="8"/>
      <c r="J180" s="25">
        <f t="shared" si="13"/>
        <v>-4.5064947033630245E-2</v>
      </c>
      <c r="K180" s="8"/>
      <c r="L180" s="25">
        <v>2.249554046572988E-2</v>
      </c>
      <c r="M180" s="25">
        <v>5.833333333333334E-5</v>
      </c>
      <c r="N180" s="26">
        <f t="shared" si="15"/>
        <v>2.2437207132396546E-2</v>
      </c>
      <c r="O180" s="7"/>
      <c r="Q180" s="4"/>
    </row>
    <row r="181" spans="1:17">
      <c r="A181" s="30">
        <v>41670</v>
      </c>
      <c r="B181" s="5">
        <v>17.879000000000001</v>
      </c>
      <c r="D181" s="25">
        <f t="shared" si="12"/>
        <v>-0.11415333540160816</v>
      </c>
      <c r="E181" s="25"/>
      <c r="F181" s="25">
        <f t="shared" si="16"/>
        <v>2.2127028240248259E-2</v>
      </c>
      <c r="G181" s="25"/>
      <c r="H181" s="25">
        <f t="shared" si="14"/>
        <v>-5.2818460876764048E-2</v>
      </c>
      <c r="I181" s="8"/>
      <c r="J181" s="25">
        <f t="shared" si="13"/>
        <v>-8.3461902765092369E-2</v>
      </c>
      <c r="K181" s="8"/>
      <c r="L181" s="25">
        <v>-3.7164452661361327E-2</v>
      </c>
      <c r="M181" s="25">
        <v>3.3333333333333335E-5</v>
      </c>
      <c r="N181" s="26">
        <f t="shared" si="15"/>
        <v>-3.7197785994694664E-2</v>
      </c>
      <c r="O181" s="7"/>
      <c r="Q181" s="4"/>
    </row>
    <row r="182" spans="1:17">
      <c r="A182" s="30">
        <v>41698</v>
      </c>
      <c r="B182" s="5">
        <v>18.795999999999999</v>
      </c>
      <c r="D182" s="25">
        <f t="shared" si="12"/>
        <v>5.001724147088616E-2</v>
      </c>
      <c r="E182" s="25"/>
      <c r="F182" s="25">
        <f t="shared" si="16"/>
        <v>2.2127028240248259E-2</v>
      </c>
      <c r="G182" s="25"/>
      <c r="H182" s="25">
        <f t="shared" si="14"/>
        <v>6.0405545087228667E-2</v>
      </c>
      <c r="I182" s="8"/>
      <c r="J182" s="25">
        <f t="shared" si="13"/>
        <v>-3.2515331856590765E-2</v>
      </c>
      <c r="K182" s="8"/>
      <c r="L182" s="25">
        <v>4.2582712008563277E-2</v>
      </c>
      <c r="M182" s="25">
        <v>4.1666666666666665E-5</v>
      </c>
      <c r="N182" s="26">
        <f t="shared" si="15"/>
        <v>4.2541045341896608E-2</v>
      </c>
      <c r="O182" s="7"/>
      <c r="Q182" s="4"/>
    </row>
    <row r="183" spans="1:17">
      <c r="A183" s="30">
        <v>41729</v>
      </c>
      <c r="B183" s="5">
        <v>19.169</v>
      </c>
      <c r="D183" s="25">
        <f t="shared" si="12"/>
        <v>1.9650309615453967E-2</v>
      </c>
      <c r="E183" s="25"/>
      <c r="F183" s="25">
        <f t="shared" si="16"/>
        <v>2.2127028240248259E-2</v>
      </c>
      <c r="G183" s="25"/>
      <c r="H183" s="25">
        <f t="shared" si="14"/>
        <v>7.9112149134794099E-3</v>
      </c>
      <c r="I183" s="8"/>
      <c r="J183" s="25">
        <f t="shared" si="13"/>
        <v>-1.0387933538273702E-2</v>
      </c>
      <c r="K183" s="8"/>
      <c r="L183" s="25">
        <v>5.6131974236165302E-3</v>
      </c>
      <c r="M183" s="25">
        <v>4.1666666666666665E-5</v>
      </c>
      <c r="N183" s="26">
        <f t="shared" si="15"/>
        <v>5.5715307569498638E-3</v>
      </c>
      <c r="O183" s="7"/>
      <c r="Q183" s="4"/>
    </row>
    <row r="184" spans="1:17">
      <c r="A184" s="30">
        <v>41759</v>
      </c>
      <c r="B184" s="5">
        <v>21.093</v>
      </c>
      <c r="D184" s="25">
        <f t="shared" si="12"/>
        <v>9.5646841029110669E-2</v>
      </c>
      <c r="E184" s="25"/>
      <c r="F184" s="25">
        <f t="shared" si="16"/>
        <v>2.2127028240248259E-2</v>
      </c>
      <c r="G184" s="25"/>
      <c r="H184" s="25">
        <f t="shared" si="14"/>
        <v>1.0622824802321542E-2</v>
      </c>
      <c r="I184" s="8"/>
      <c r="J184" s="25">
        <f t="shared" si="13"/>
        <v>6.2896987986540864E-2</v>
      </c>
      <c r="K184" s="8"/>
      <c r="L184" s="25">
        <v>7.5062017824193018E-3</v>
      </c>
      <c r="M184" s="25">
        <v>2.4999999999999998E-5</v>
      </c>
      <c r="N184" s="26">
        <f t="shared" si="15"/>
        <v>7.4812017824193019E-3</v>
      </c>
      <c r="O184" s="7"/>
      <c r="Q184" s="4"/>
    </row>
    <row r="185" spans="1:17">
      <c r="A185" s="30">
        <v>41789</v>
      </c>
      <c r="B185" s="5">
        <v>22.606999999999999</v>
      </c>
      <c r="D185" s="25">
        <f t="shared" si="12"/>
        <v>6.9318360948548707E-2</v>
      </c>
      <c r="E185" s="25"/>
      <c r="F185" s="25">
        <f t="shared" si="16"/>
        <v>2.2127028240248259E-2</v>
      </c>
      <c r="G185" s="25"/>
      <c r="H185" s="25">
        <f t="shared" si="14"/>
        <v>2.9082634883975132E-2</v>
      </c>
      <c r="I185" s="8"/>
      <c r="J185" s="25">
        <f t="shared" si="13"/>
        <v>1.8108697824325316E-2</v>
      </c>
      <c r="K185" s="8"/>
      <c r="L185" s="25">
        <v>2.0506657560980909E-2</v>
      </c>
      <c r="M185" s="25">
        <v>2.4999999999999998E-5</v>
      </c>
      <c r="N185" s="26">
        <f t="shared" si="15"/>
        <v>2.0481657560980908E-2</v>
      </c>
      <c r="O185" s="7"/>
      <c r="Q185" s="4"/>
    </row>
    <row r="186" spans="1:17">
      <c r="A186" s="30">
        <v>41820</v>
      </c>
      <c r="B186" s="5">
        <v>23.242999999999999</v>
      </c>
      <c r="D186" s="25">
        <f t="shared" si="12"/>
        <v>2.7744418598607528E-2</v>
      </c>
      <c r="E186" s="25"/>
      <c r="F186" s="25">
        <f t="shared" si="16"/>
        <v>2.2127028240248259E-2</v>
      </c>
      <c r="G186" s="25"/>
      <c r="H186" s="25">
        <f t="shared" si="14"/>
        <v>2.6773276089934454E-2</v>
      </c>
      <c r="I186" s="8"/>
      <c r="J186" s="25">
        <f t="shared" si="13"/>
        <v>-2.1155885731575185E-2</v>
      </c>
      <c r="K186" s="8"/>
      <c r="L186" s="25">
        <v>1.8888608133822222E-2</v>
      </c>
      <c r="M186" s="25">
        <v>3.3333333333333335E-5</v>
      </c>
      <c r="N186" s="26">
        <f t="shared" si="15"/>
        <v>1.8855274800488889E-2</v>
      </c>
      <c r="O186" s="7"/>
      <c r="Q186" s="4"/>
    </row>
    <row r="187" spans="1:17">
      <c r="A187" s="30">
        <v>41851</v>
      </c>
      <c r="B187" s="5">
        <v>23.896999999999998</v>
      </c>
      <c r="D187" s="25">
        <f t="shared" si="12"/>
        <v>2.7748916613949914E-2</v>
      </c>
      <c r="E187" s="25"/>
      <c r="F187" s="25">
        <f t="shared" si="16"/>
        <v>2.2127028240248259E-2</v>
      </c>
      <c r="G187" s="25"/>
      <c r="H187" s="25">
        <f t="shared" si="14"/>
        <v>-1.982286874831047E-2</v>
      </c>
      <c r="I187" s="8"/>
      <c r="J187" s="25">
        <f t="shared" si="13"/>
        <v>2.5444757122012125E-2</v>
      </c>
      <c r="K187" s="8"/>
      <c r="L187" s="25">
        <v>-1.3935399778043455E-2</v>
      </c>
      <c r="M187" s="25">
        <v>2.4999999999999998E-5</v>
      </c>
      <c r="N187" s="26">
        <f t="shared" si="15"/>
        <v>-1.3960399778043456E-2</v>
      </c>
      <c r="O187" s="7"/>
      <c r="Q187" s="4"/>
    </row>
    <row r="188" spans="1:17">
      <c r="A188" s="30">
        <v>41880</v>
      </c>
      <c r="B188" s="5">
        <v>25.628</v>
      </c>
      <c r="D188" s="25">
        <f t="shared" si="12"/>
        <v>6.9932575730535185E-2</v>
      </c>
      <c r="E188" s="25"/>
      <c r="F188" s="25">
        <f t="shared" si="16"/>
        <v>2.2127028240248259E-2</v>
      </c>
      <c r="G188" s="25"/>
      <c r="H188" s="25">
        <f t="shared" si="14"/>
        <v>4.882615991058014E-2</v>
      </c>
      <c r="I188" s="8"/>
      <c r="J188" s="25">
        <f t="shared" si="13"/>
        <v>-1.020612420293214E-3</v>
      </c>
      <c r="K188" s="8"/>
      <c r="L188" s="25">
        <v>3.4411178944784349E-2</v>
      </c>
      <c r="M188" s="25">
        <v>2.4999999999999998E-5</v>
      </c>
      <c r="N188" s="26">
        <f t="shared" si="15"/>
        <v>3.4386178944784351E-2</v>
      </c>
      <c r="O188" s="7"/>
      <c r="Q188" s="4"/>
    </row>
    <row r="189" spans="1:17">
      <c r="A189" s="30">
        <v>41912</v>
      </c>
      <c r="B189" s="5">
        <v>25.19</v>
      </c>
      <c r="D189" s="25">
        <f t="shared" si="12"/>
        <v>-1.7238413412256313E-2</v>
      </c>
      <c r="E189" s="25"/>
      <c r="F189" s="25">
        <f t="shared" si="16"/>
        <v>2.2127028240248259E-2</v>
      </c>
      <c r="G189" s="25"/>
      <c r="H189" s="25">
        <f t="shared" si="14"/>
        <v>-2.0808124175728117E-2</v>
      </c>
      <c r="I189" s="8"/>
      <c r="J189" s="25">
        <f t="shared" si="13"/>
        <v>-1.8557317476776455E-2</v>
      </c>
      <c r="K189" s="8"/>
      <c r="L189" s="25">
        <v>-1.4637606426328225E-2</v>
      </c>
      <c r="M189" s="25">
        <v>1.6666666666666667E-5</v>
      </c>
      <c r="N189" s="26">
        <f t="shared" si="15"/>
        <v>-1.4654273092994892E-2</v>
      </c>
      <c r="O189" s="7"/>
      <c r="Q189" s="4"/>
    </row>
    <row r="190" spans="1:17">
      <c r="A190" s="30">
        <v>41943</v>
      </c>
      <c r="B190" s="5">
        <v>26.992999999999999</v>
      </c>
      <c r="D190" s="25">
        <f t="shared" si="12"/>
        <v>6.9130482767059284E-2</v>
      </c>
      <c r="E190" s="25"/>
      <c r="F190" s="25">
        <f t="shared" si="16"/>
        <v>2.2127028240248259E-2</v>
      </c>
      <c r="G190" s="25"/>
      <c r="H190" s="25">
        <f t="shared" si="14"/>
        <v>3.1514618015359097E-2</v>
      </c>
      <c r="I190" s="8"/>
      <c r="J190" s="25">
        <f t="shared" si="13"/>
        <v>1.5488836511451928E-2</v>
      </c>
      <c r="K190" s="8"/>
      <c r="L190" s="25">
        <v>2.2211066071356343E-2</v>
      </c>
      <c r="M190" s="25">
        <v>1.6666666666666667E-5</v>
      </c>
      <c r="N190" s="26">
        <f t="shared" si="15"/>
        <v>2.2194399404689674E-2</v>
      </c>
      <c r="O190" s="7"/>
      <c r="Q190" s="4"/>
    </row>
    <row r="191" spans="1:17">
      <c r="A191" s="30">
        <v>41971</v>
      </c>
      <c r="B191" s="5">
        <v>29.74</v>
      </c>
      <c r="D191" s="25">
        <f t="shared" si="12"/>
        <v>9.6915367900430802E-2</v>
      </c>
      <c r="E191" s="25"/>
      <c r="F191" s="25">
        <f t="shared" si="16"/>
        <v>2.2127028240248259E-2</v>
      </c>
      <c r="G191" s="25"/>
      <c r="H191" s="25">
        <f t="shared" si="14"/>
        <v>3.9244329587770237E-2</v>
      </c>
      <c r="I191" s="8"/>
      <c r="J191" s="25">
        <f t="shared" si="13"/>
        <v>3.5544010072412306E-2</v>
      </c>
      <c r="K191" s="8"/>
      <c r="L191" s="25">
        <v>2.7654771777626815E-2</v>
      </c>
      <c r="M191" s="25">
        <v>1.6666666666666667E-5</v>
      </c>
      <c r="N191" s="26">
        <f t="shared" si="15"/>
        <v>2.7638105110960147E-2</v>
      </c>
      <c r="O191" s="7"/>
      <c r="Q191" s="4"/>
    </row>
    <row r="192" spans="1:17">
      <c r="A192" s="30">
        <v>42004</v>
      </c>
      <c r="B192" s="5">
        <v>27.6</v>
      </c>
      <c r="D192" s="25">
        <f t="shared" si="12"/>
        <v>-7.467716830890464E-2</v>
      </c>
      <c r="E192" s="25"/>
      <c r="F192" s="25">
        <f t="shared" si="16"/>
        <v>2.2127028240248259E-2</v>
      </c>
      <c r="G192" s="25"/>
      <c r="H192" s="25">
        <f t="shared" si="14"/>
        <v>-9.3725422728139999E-3</v>
      </c>
      <c r="I192" s="8"/>
      <c r="J192" s="25">
        <f t="shared" si="13"/>
        <v>-8.7431654276338894E-2</v>
      </c>
      <c r="K192" s="8"/>
      <c r="L192" s="25">
        <v>-6.5756811993974143E-3</v>
      </c>
      <c r="M192" s="25">
        <v>2.4999999999999998E-5</v>
      </c>
      <c r="N192" s="26">
        <f t="shared" si="15"/>
        <v>-6.6006811993974141E-3</v>
      </c>
      <c r="O192" s="7"/>
      <c r="Q192" s="4"/>
    </row>
    <row r="193" spans="1:17">
      <c r="A193" s="30">
        <v>42034</v>
      </c>
      <c r="B193" s="5">
        <v>29.302</v>
      </c>
      <c r="D193" s="25">
        <f t="shared" si="12"/>
        <v>5.9840000356016852E-2</v>
      </c>
      <c r="E193" s="25"/>
      <c r="F193" s="25">
        <f t="shared" si="16"/>
        <v>2.2127028240248259E-2</v>
      </c>
      <c r="G193" s="25"/>
      <c r="H193" s="25">
        <f t="shared" si="14"/>
        <v>-4.4621335570091285E-2</v>
      </c>
      <c r="I193" s="8"/>
      <c r="J193" s="25">
        <f t="shared" si="13"/>
        <v>8.2334307685859878E-2</v>
      </c>
      <c r="K193" s="8"/>
      <c r="L193" s="25">
        <v>-3.1399900759724715E-2</v>
      </c>
      <c r="M193" s="25">
        <v>2.4999999999999998E-5</v>
      </c>
      <c r="N193" s="26">
        <f t="shared" si="15"/>
        <v>-3.1424900759724712E-2</v>
      </c>
      <c r="O193" s="7"/>
      <c r="Q193" s="4"/>
    </row>
    <row r="194" spans="1:17">
      <c r="A194" s="30">
        <v>42062</v>
      </c>
      <c r="B194" s="5">
        <v>32.119999999999997</v>
      </c>
      <c r="D194" s="25">
        <f t="shared" si="12"/>
        <v>9.1823115999439653E-2</v>
      </c>
      <c r="E194" s="25"/>
      <c r="F194" s="25">
        <f t="shared" si="16"/>
        <v>2.2127028240248259E-2</v>
      </c>
      <c r="G194" s="25"/>
      <c r="H194" s="25">
        <f t="shared" si="14"/>
        <v>7.4879470455695388E-2</v>
      </c>
      <c r="I194" s="8"/>
      <c r="J194" s="25">
        <f t="shared" si="13"/>
        <v>-5.1833826965039936E-3</v>
      </c>
      <c r="K194" s="8"/>
      <c r="L194" s="25">
        <v>5.2751079430147112E-2</v>
      </c>
      <c r="M194" s="25">
        <v>1.6666666666666667E-5</v>
      </c>
      <c r="N194" s="26">
        <f t="shared" si="15"/>
        <v>5.2734412763480447E-2</v>
      </c>
      <c r="O194" s="7"/>
      <c r="Q194" s="4"/>
    </row>
    <row r="195" spans="1:17">
      <c r="A195" s="30">
        <v>42094</v>
      </c>
      <c r="B195" s="5">
        <v>31.114999999999998</v>
      </c>
      <c r="D195" s="25">
        <f t="shared" si="12"/>
        <v>-3.1788871057379674E-2</v>
      </c>
      <c r="E195" s="25"/>
      <c r="F195" s="25">
        <f t="shared" si="16"/>
        <v>2.2127028240248259E-2</v>
      </c>
      <c r="G195" s="25"/>
      <c r="H195" s="25">
        <f t="shared" si="14"/>
        <v>-2.2876887439606568E-2</v>
      </c>
      <c r="I195" s="8"/>
      <c r="J195" s="25">
        <f t="shared" si="13"/>
        <v>-3.1039011858021364E-2</v>
      </c>
      <c r="K195" s="8"/>
      <c r="L195" s="25">
        <v>-1.6086214697995163E-2</v>
      </c>
      <c r="M195" s="25">
        <v>2.4999999999999998E-5</v>
      </c>
      <c r="N195" s="26">
        <f t="shared" si="15"/>
        <v>-1.6111214697995164E-2</v>
      </c>
      <c r="O195" s="7"/>
      <c r="Q195" s="4"/>
    </row>
    <row r="196" spans="1:17">
      <c r="A196" s="30">
        <v>42124</v>
      </c>
      <c r="B196" s="5">
        <v>31.31</v>
      </c>
      <c r="D196" s="25">
        <f t="shared" si="12"/>
        <v>6.2475173171330309E-3</v>
      </c>
      <c r="E196" s="25"/>
      <c r="F196" s="25">
        <f t="shared" si="16"/>
        <v>2.2127028240248259E-2</v>
      </c>
      <c r="G196" s="25"/>
      <c r="H196" s="25">
        <f t="shared" si="14"/>
        <v>1.2994041158701572E-2</v>
      </c>
      <c r="I196" s="8"/>
      <c r="J196" s="25">
        <f t="shared" si="13"/>
        <v>-2.88735520818168E-2</v>
      </c>
      <c r="K196" s="8"/>
      <c r="L196" s="25">
        <v>9.1678148486514805E-3</v>
      </c>
      <c r="M196" s="25">
        <v>1.6666666666666667E-5</v>
      </c>
      <c r="N196" s="26">
        <f t="shared" si="15"/>
        <v>9.1511481819848139E-3</v>
      </c>
      <c r="O196" s="7"/>
      <c r="Q196" s="4"/>
    </row>
    <row r="197" spans="1:17">
      <c r="A197" s="30">
        <v>42153</v>
      </c>
      <c r="B197" s="5">
        <v>32.588000000000001</v>
      </c>
      <c r="D197" s="25">
        <f t="shared" si="12"/>
        <v>4.0006587110080975E-2</v>
      </c>
      <c r="E197" s="25"/>
      <c r="F197" s="25">
        <f t="shared" si="16"/>
        <v>2.2127028240248259E-2</v>
      </c>
      <c r="G197" s="25"/>
      <c r="H197" s="25">
        <f t="shared" si="14"/>
        <v>1.3151399010095242E-2</v>
      </c>
      <c r="I197" s="8"/>
      <c r="J197" s="25">
        <f t="shared" si="13"/>
        <v>4.7281598597374748E-3</v>
      </c>
      <c r="K197" s="8"/>
      <c r="L197" s="25">
        <v>9.2786352622637545E-3</v>
      </c>
      <c r="M197" s="25">
        <v>1.6666666666666667E-5</v>
      </c>
      <c r="N197" s="26">
        <f t="shared" si="15"/>
        <v>9.2619685955970879E-3</v>
      </c>
      <c r="O197" s="7"/>
      <c r="Q197" s="4"/>
    </row>
    <row r="198" spans="1:17">
      <c r="A198" s="30">
        <v>42185</v>
      </c>
      <c r="B198" s="5">
        <v>31.358000000000001</v>
      </c>
      <c r="D198" s="25">
        <f t="shared" ref="D198:D261" si="17">LN(B198/B197)</f>
        <v>-3.8474704510136688E-2</v>
      </c>
      <c r="E198" s="25"/>
      <c r="F198" s="25">
        <f t="shared" si="16"/>
        <v>2.2127028240248259E-2</v>
      </c>
      <c r="G198" s="25"/>
      <c r="H198" s="25">
        <f t="shared" si="14"/>
        <v>-2.9225407912984235E-2</v>
      </c>
      <c r="I198" s="8"/>
      <c r="J198" s="25">
        <f t="shared" ref="J198:J261" si="18">D198-$R$5-$R$7*N198</f>
        <v>-3.1376324837400715E-2</v>
      </c>
      <c r="K198" s="8"/>
      <c r="L198" s="25">
        <v>-2.0565539840473164E-2</v>
      </c>
      <c r="M198" s="25">
        <v>1.6666666666666667E-5</v>
      </c>
      <c r="N198" s="26">
        <f t="shared" si="15"/>
        <v>-2.0582206507139832E-2</v>
      </c>
      <c r="O198" s="7"/>
      <c r="Q198" s="4"/>
    </row>
    <row r="199" spans="1:17">
      <c r="A199" s="30">
        <v>42216</v>
      </c>
      <c r="B199" s="5">
        <v>30.364999999999998</v>
      </c>
      <c r="D199" s="25">
        <f t="shared" si="17"/>
        <v>-3.2178788588720142E-2</v>
      </c>
      <c r="E199" s="25"/>
      <c r="F199" s="25">
        <f t="shared" si="16"/>
        <v>2.2127028240248259E-2</v>
      </c>
      <c r="G199" s="25"/>
      <c r="H199" s="25">
        <f t="shared" ref="H199:H262" si="19">$R$7*N199</f>
        <v>2.6946332776585598E-2</v>
      </c>
      <c r="I199" s="8"/>
      <c r="J199" s="25">
        <f t="shared" si="18"/>
        <v>-8.1252149605553992E-2</v>
      </c>
      <c r="K199" s="8"/>
      <c r="L199" s="25">
        <v>1.9002151233238788E-2</v>
      </c>
      <c r="M199" s="25">
        <v>2.4999999999999998E-5</v>
      </c>
      <c r="N199" s="26">
        <f t="shared" ref="N199:N262" si="20">L199-$M199</f>
        <v>1.8977151233238787E-2</v>
      </c>
      <c r="O199" s="7"/>
      <c r="Q199" s="4"/>
    </row>
    <row r="200" spans="1:17">
      <c r="A200" s="30">
        <v>42247</v>
      </c>
      <c r="B200" s="5">
        <v>28.19</v>
      </c>
      <c r="D200" s="25">
        <f t="shared" si="17"/>
        <v>-7.4323324223517395E-2</v>
      </c>
      <c r="E200" s="25"/>
      <c r="F200" s="25">
        <f t="shared" ref="F200:F263" si="21">$R$5</f>
        <v>2.2127028240248259E-2</v>
      </c>
      <c r="G200" s="25"/>
      <c r="H200" s="25">
        <f t="shared" si="19"/>
        <v>-8.9261052339402694E-2</v>
      </c>
      <c r="I200" s="8"/>
      <c r="J200" s="25">
        <f t="shared" si="18"/>
        <v>-7.1893001243629601E-3</v>
      </c>
      <c r="K200" s="8"/>
      <c r="L200" s="25">
        <v>-6.2804413279622537E-2</v>
      </c>
      <c r="M200" s="25">
        <v>5.833333333333334E-5</v>
      </c>
      <c r="N200" s="26">
        <f t="shared" si="20"/>
        <v>-6.2862746612955864E-2</v>
      </c>
      <c r="O200" s="7"/>
      <c r="Q200" s="4"/>
    </row>
    <row r="201" spans="1:17">
      <c r="A201" s="30">
        <v>42277</v>
      </c>
      <c r="B201" s="5">
        <v>27.573</v>
      </c>
      <c r="D201" s="25">
        <f t="shared" si="17"/>
        <v>-2.2130272081939108E-2</v>
      </c>
      <c r="E201" s="25"/>
      <c r="F201" s="25">
        <f t="shared" si="21"/>
        <v>2.2127028240248259E-2</v>
      </c>
      <c r="G201" s="25"/>
      <c r="H201" s="25">
        <f t="shared" si="19"/>
        <v>-4.133675946833016E-2</v>
      </c>
      <c r="I201" s="8"/>
      <c r="J201" s="25">
        <f t="shared" si="18"/>
        <v>-2.9205408538572064E-3</v>
      </c>
      <c r="K201" s="8"/>
      <c r="L201" s="25">
        <v>-2.9095047436565599E-2</v>
      </c>
      <c r="M201" s="25">
        <v>1.6666666666666667E-5</v>
      </c>
      <c r="N201" s="26">
        <f t="shared" si="20"/>
        <v>-2.9111714103232267E-2</v>
      </c>
      <c r="O201" s="7"/>
      <c r="Q201" s="4"/>
    </row>
    <row r="202" spans="1:17">
      <c r="A202" s="30">
        <v>42307</v>
      </c>
      <c r="B202" s="5">
        <v>29.878</v>
      </c>
      <c r="D202" s="25">
        <f t="shared" si="17"/>
        <v>8.0285390576043378E-2</v>
      </c>
      <c r="E202" s="25"/>
      <c r="F202" s="25">
        <f t="shared" si="21"/>
        <v>2.2127028240248259E-2</v>
      </c>
      <c r="G202" s="25"/>
      <c r="H202" s="25">
        <f t="shared" si="19"/>
        <v>0.11345468752592275</v>
      </c>
      <c r="I202" s="8"/>
      <c r="J202" s="25">
        <f t="shared" si="18"/>
        <v>-5.5296325190127629E-2</v>
      </c>
      <c r="K202" s="8"/>
      <c r="L202" s="25">
        <v>7.9917957174372681E-2</v>
      </c>
      <c r="M202" s="25">
        <v>1.6666666666666667E-5</v>
      </c>
      <c r="N202" s="26">
        <f t="shared" si="20"/>
        <v>7.9901290507706016E-2</v>
      </c>
      <c r="O202" s="7"/>
      <c r="Q202" s="4"/>
    </row>
    <row r="203" spans="1:17">
      <c r="A203" s="30">
        <v>42338</v>
      </c>
      <c r="B203" s="5">
        <v>29.6</v>
      </c>
      <c r="D203" s="25">
        <f t="shared" si="17"/>
        <v>-9.3480622901108493E-3</v>
      </c>
      <c r="E203" s="25"/>
      <c r="F203" s="25">
        <f t="shared" si="21"/>
        <v>2.2127028240248259E-2</v>
      </c>
      <c r="G203" s="25"/>
      <c r="H203" s="25">
        <f t="shared" si="19"/>
        <v>2.6675235310351586E-4</v>
      </c>
      <c r="I203" s="8"/>
      <c r="J203" s="25">
        <f t="shared" si="18"/>
        <v>-3.1741842883462622E-2</v>
      </c>
      <c r="K203" s="8"/>
      <c r="L203" s="25">
        <v>2.878622886698118E-4</v>
      </c>
      <c r="M203" s="25">
        <v>9.9999999999999991E-5</v>
      </c>
      <c r="N203" s="26">
        <f t="shared" si="20"/>
        <v>1.8786228866981181E-4</v>
      </c>
      <c r="O203" s="7"/>
      <c r="Q203" s="4"/>
    </row>
    <row r="204" spans="1:17">
      <c r="A204" s="30">
        <v>42369</v>
      </c>
      <c r="B204" s="5">
        <v>26.308</v>
      </c>
      <c r="D204" s="25">
        <f t="shared" si="17"/>
        <v>-0.11790128589091013</v>
      </c>
      <c r="E204" s="25"/>
      <c r="F204" s="25">
        <f t="shared" si="21"/>
        <v>2.2127028240248259E-2</v>
      </c>
      <c r="G204" s="25"/>
      <c r="H204" s="25">
        <f t="shared" si="19"/>
        <v>-2.2210154831142335E-2</v>
      </c>
      <c r="I204" s="8"/>
      <c r="J204" s="25">
        <f t="shared" si="18"/>
        <v>-0.11781815930001607</v>
      </c>
      <c r="K204" s="8"/>
      <c r="L204" s="25">
        <v>-1.5449996732906479E-2</v>
      </c>
      <c r="M204" s="25">
        <v>1.9166666666666667E-4</v>
      </c>
      <c r="N204" s="26">
        <f t="shared" si="20"/>
        <v>-1.5641663399573145E-2</v>
      </c>
      <c r="O204" s="7"/>
      <c r="Q204" s="4"/>
    </row>
    <row r="205" spans="1:17">
      <c r="A205" s="30">
        <v>42398</v>
      </c>
      <c r="B205" s="5">
        <v>24.285</v>
      </c>
      <c r="D205" s="25">
        <f t="shared" si="17"/>
        <v>-8.0014199641396472E-2</v>
      </c>
      <c r="E205" s="25"/>
      <c r="F205" s="25">
        <f t="shared" si="21"/>
        <v>2.2127028240248259E-2</v>
      </c>
      <c r="G205" s="25"/>
      <c r="H205" s="25">
        <f t="shared" si="19"/>
        <v>-7.7893818631210032E-2</v>
      </c>
      <c r="I205" s="8"/>
      <c r="J205" s="25">
        <f t="shared" si="18"/>
        <v>-2.4247409250434698E-2</v>
      </c>
      <c r="K205" s="8"/>
      <c r="L205" s="25">
        <v>-5.4640622766921741E-2</v>
      </c>
      <c r="M205" s="25">
        <v>2.1666666666666666E-4</v>
      </c>
      <c r="N205" s="26">
        <f t="shared" si="20"/>
        <v>-5.4857289433588405E-2</v>
      </c>
      <c r="O205" s="7"/>
      <c r="Q205" s="4"/>
    </row>
    <row r="206" spans="1:17">
      <c r="A206" s="30">
        <v>42429</v>
      </c>
      <c r="B206" s="5">
        <v>24.164999999999999</v>
      </c>
      <c r="D206" s="25">
        <f t="shared" si="17"/>
        <v>-4.9535705006608253E-3</v>
      </c>
      <c r="E206" s="25"/>
      <c r="F206" s="25">
        <f t="shared" si="21"/>
        <v>2.2127028240248259E-2</v>
      </c>
      <c r="G206" s="25"/>
      <c r="H206" s="25">
        <f t="shared" si="19"/>
        <v>-5.0430419375009543E-3</v>
      </c>
      <c r="I206" s="8"/>
      <c r="J206" s="25">
        <f t="shared" si="18"/>
        <v>-2.2037556803408132E-2</v>
      </c>
      <c r="K206" s="8"/>
      <c r="L206" s="25">
        <v>-3.2932657030550145E-3</v>
      </c>
      <c r="M206" s="25">
        <v>2.5833333333333334E-4</v>
      </c>
      <c r="N206" s="26">
        <f t="shared" si="20"/>
        <v>-3.551599036388348E-3</v>
      </c>
      <c r="O206" s="7"/>
      <c r="Q206" s="4"/>
    </row>
    <row r="207" spans="1:17">
      <c r="A207" s="30">
        <v>42460</v>
      </c>
      <c r="B207" s="5">
        <v>27.242999999999999</v>
      </c>
      <c r="D207" s="25">
        <f t="shared" si="17"/>
        <v>0.11989130207875356</v>
      </c>
      <c r="E207" s="25"/>
      <c r="F207" s="25">
        <f t="shared" si="21"/>
        <v>2.2127028240248259E-2</v>
      </c>
      <c r="G207" s="25"/>
      <c r="H207" s="25">
        <f t="shared" si="19"/>
        <v>8.9645786154653948E-2</v>
      </c>
      <c r="I207" s="8"/>
      <c r="J207" s="25">
        <f t="shared" si="18"/>
        <v>8.1184876838513581E-3</v>
      </c>
      <c r="K207" s="8"/>
      <c r="L207" s="25">
        <v>6.3375364872816989E-2</v>
      </c>
      <c r="M207" s="25">
        <v>2.4166666666666664E-4</v>
      </c>
      <c r="N207" s="26">
        <f t="shared" si="20"/>
        <v>6.3133698206150321E-2</v>
      </c>
      <c r="O207" s="7"/>
      <c r="Q207" s="4"/>
    </row>
    <row r="208" spans="1:17">
      <c r="A208" s="30">
        <v>42489</v>
      </c>
      <c r="B208" s="5">
        <v>23.437999999999999</v>
      </c>
      <c r="D208" s="25">
        <f t="shared" si="17"/>
        <v>-0.1504379705393904</v>
      </c>
      <c r="E208" s="25"/>
      <c r="F208" s="25">
        <f t="shared" si="21"/>
        <v>2.2127028240248259E-2</v>
      </c>
      <c r="G208" s="25"/>
      <c r="H208" s="25">
        <f t="shared" si="19"/>
        <v>5.8995035851482254E-3</v>
      </c>
      <c r="I208" s="8"/>
      <c r="J208" s="25">
        <f t="shared" si="18"/>
        <v>-0.17846450236478689</v>
      </c>
      <c r="K208" s="8"/>
      <c r="L208" s="25">
        <v>4.3464350599997179E-3</v>
      </c>
      <c r="M208" s="25">
        <v>1.9166666666666667E-4</v>
      </c>
      <c r="N208" s="26">
        <f t="shared" si="20"/>
        <v>4.1547683933330515E-3</v>
      </c>
      <c r="O208" s="7"/>
      <c r="Q208" s="4"/>
    </row>
    <row r="209" spans="1:17">
      <c r="A209" s="30">
        <v>42521</v>
      </c>
      <c r="B209" s="5">
        <v>24.962</v>
      </c>
      <c r="D209" s="25">
        <f t="shared" si="17"/>
        <v>6.2996031659851445E-2</v>
      </c>
      <c r="E209" s="25"/>
      <c r="F209" s="25">
        <f t="shared" si="21"/>
        <v>2.2127028240248259E-2</v>
      </c>
      <c r="G209" s="25"/>
      <c r="H209" s="25">
        <f t="shared" si="19"/>
        <v>1.7867090263542978E-2</v>
      </c>
      <c r="I209" s="8"/>
      <c r="J209" s="25">
        <f t="shared" si="18"/>
        <v>2.3001913156060209E-2</v>
      </c>
      <c r="K209" s="8"/>
      <c r="L209" s="25">
        <v>1.2808028527125124E-2</v>
      </c>
      <c r="M209" s="25">
        <v>2.2500000000000002E-4</v>
      </c>
      <c r="N209" s="26">
        <f t="shared" si="20"/>
        <v>1.2583028527125124E-2</v>
      </c>
      <c r="O209" s="7"/>
      <c r="Q209" s="4"/>
    </row>
    <row r="210" spans="1:17">
      <c r="A210" s="30">
        <v>42551</v>
      </c>
      <c r="B210" s="5">
        <v>23.905000000000001</v>
      </c>
      <c r="D210" s="25">
        <f t="shared" si="17"/>
        <v>-4.3267026418195215E-2</v>
      </c>
      <c r="E210" s="25"/>
      <c r="F210" s="25">
        <f t="shared" si="21"/>
        <v>2.2127028240248259E-2</v>
      </c>
      <c r="G210" s="25"/>
      <c r="H210" s="25">
        <f t="shared" si="19"/>
        <v>8.8380971909695738E-4</v>
      </c>
      <c r="I210" s="8"/>
      <c r="J210" s="25">
        <f t="shared" si="18"/>
        <v>-6.6277864377540435E-2</v>
      </c>
      <c r="K210" s="8"/>
      <c r="L210" s="25">
        <v>8.4742943556620313E-4</v>
      </c>
      <c r="M210" s="25">
        <v>2.2500000000000002E-4</v>
      </c>
      <c r="N210" s="26">
        <f t="shared" si="20"/>
        <v>6.2242943556620309E-4</v>
      </c>
      <c r="O210" s="7"/>
      <c r="Q210" s="4"/>
    </row>
    <row r="211" spans="1:17">
      <c r="A211" s="30">
        <v>42580</v>
      </c>
      <c r="B211" s="5">
        <v>26.05</v>
      </c>
      <c r="D211" s="25">
        <f t="shared" si="17"/>
        <v>8.5930126121309264E-2</v>
      </c>
      <c r="E211" s="25"/>
      <c r="F211" s="25">
        <f t="shared" si="21"/>
        <v>2.2127028240248259E-2</v>
      </c>
      <c r="G211" s="25"/>
      <c r="H211" s="25">
        <f t="shared" si="19"/>
        <v>4.9616888031970369E-2</v>
      </c>
      <c r="I211" s="8"/>
      <c r="J211" s="25">
        <f t="shared" si="18"/>
        <v>1.4186209849090636E-2</v>
      </c>
      <c r="K211" s="8"/>
      <c r="L211" s="25">
        <v>3.5193054986819877E-2</v>
      </c>
      <c r="M211" s="25">
        <v>2.5000000000000001E-4</v>
      </c>
      <c r="N211" s="26">
        <f t="shared" si="20"/>
        <v>3.4943054986819877E-2</v>
      </c>
      <c r="O211" s="7"/>
      <c r="Q211" s="4"/>
    </row>
    <row r="212" spans="1:17">
      <c r="A212" s="30">
        <v>42613</v>
      </c>
      <c r="B212" s="5">
        <v>26.53</v>
      </c>
      <c r="D212" s="25">
        <f t="shared" si="17"/>
        <v>1.8258399950272296E-2</v>
      </c>
      <c r="E212" s="25"/>
      <c r="F212" s="25">
        <f t="shared" si="21"/>
        <v>2.2127028240248259E-2</v>
      </c>
      <c r="G212" s="25"/>
      <c r="H212" s="25">
        <f t="shared" si="19"/>
        <v>-8.7043795121184155E-4</v>
      </c>
      <c r="I212" s="8"/>
      <c r="J212" s="25">
        <f t="shared" si="18"/>
        <v>-2.9981903387641209E-3</v>
      </c>
      <c r="K212" s="8"/>
      <c r="L212" s="25">
        <v>-3.6301227058440245E-4</v>
      </c>
      <c r="M212" s="25">
        <v>2.5000000000000001E-4</v>
      </c>
      <c r="N212" s="26">
        <f t="shared" si="20"/>
        <v>-6.1301227058440245E-4</v>
      </c>
      <c r="O212" s="7"/>
      <c r="Q212" s="4"/>
    </row>
    <row r="213" spans="1:17">
      <c r="A213" s="30">
        <v>42643</v>
      </c>
      <c r="B213" s="5">
        <v>28.257000000000001</v>
      </c>
      <c r="D213" s="25">
        <f t="shared" si="17"/>
        <v>6.3065046359141411E-2</v>
      </c>
      <c r="E213" s="25"/>
      <c r="F213" s="25">
        <f t="shared" si="21"/>
        <v>2.2127028240248259E-2</v>
      </c>
      <c r="G213" s="25"/>
      <c r="H213" s="25">
        <f t="shared" si="19"/>
        <v>-3.6925502212755687E-4</v>
      </c>
      <c r="I213" s="8"/>
      <c r="J213" s="25">
        <f t="shared" si="18"/>
        <v>4.1307273141020708E-2</v>
      </c>
      <c r="K213" s="8"/>
      <c r="L213" s="25">
        <v>-1.8383873666469529E-5</v>
      </c>
      <c r="M213" s="25">
        <v>2.4166666666666664E-4</v>
      </c>
      <c r="N213" s="26">
        <f t="shared" si="20"/>
        <v>-2.6005054033313615E-4</v>
      </c>
      <c r="O213" s="7"/>
      <c r="Q213" s="4"/>
    </row>
    <row r="214" spans="1:17">
      <c r="A214" s="30">
        <v>42674</v>
      </c>
      <c r="B214" s="5">
        <v>28.39</v>
      </c>
      <c r="D214" s="25">
        <f t="shared" si="17"/>
        <v>4.6957559760900103E-3</v>
      </c>
      <c r="E214" s="25"/>
      <c r="F214" s="25">
        <f t="shared" si="21"/>
        <v>2.2127028240248259E-2</v>
      </c>
      <c r="G214" s="25"/>
      <c r="H214" s="25">
        <f t="shared" si="19"/>
        <v>-2.8220907769199364E-2</v>
      </c>
      <c r="I214" s="8"/>
      <c r="J214" s="25">
        <f t="shared" si="18"/>
        <v>1.0789635505041115E-2</v>
      </c>
      <c r="K214" s="8"/>
      <c r="L214" s="25">
        <v>-1.9599779960438098E-2</v>
      </c>
      <c r="M214" s="25">
        <v>2.7500000000000002E-4</v>
      </c>
      <c r="N214" s="26">
        <f t="shared" si="20"/>
        <v>-1.9874779960438099E-2</v>
      </c>
      <c r="O214" s="7"/>
      <c r="Q214" s="4"/>
    </row>
    <row r="215" spans="1:17">
      <c r="A215" s="30">
        <v>42704</v>
      </c>
      <c r="B215" s="5">
        <v>27.63</v>
      </c>
      <c r="D215" s="25">
        <f t="shared" si="17"/>
        <v>-2.7134831549554733E-2</v>
      </c>
      <c r="E215" s="25"/>
      <c r="F215" s="25">
        <f t="shared" si="21"/>
        <v>2.2127028240248259E-2</v>
      </c>
      <c r="G215" s="25"/>
      <c r="H215" s="25">
        <f t="shared" si="19"/>
        <v>4.6426861482789648E-2</v>
      </c>
      <c r="I215" s="8"/>
      <c r="J215" s="25">
        <f t="shared" si="18"/>
        <v>-9.5688721272592647E-2</v>
      </c>
      <c r="K215" s="8"/>
      <c r="L215" s="25">
        <v>3.3071455541775832E-2</v>
      </c>
      <c r="M215" s="25">
        <v>3.7500000000000006E-4</v>
      </c>
      <c r="N215" s="26">
        <f t="shared" si="20"/>
        <v>3.2696455541775832E-2</v>
      </c>
      <c r="O215" s="7"/>
      <c r="Q215" s="4"/>
    </row>
    <row r="216" spans="1:17">
      <c r="A216" s="30">
        <v>42734</v>
      </c>
      <c r="B216" s="5">
        <v>28.968</v>
      </c>
      <c r="D216" s="25">
        <f t="shared" si="17"/>
        <v>4.7289633528014963E-2</v>
      </c>
      <c r="E216" s="25"/>
      <c r="F216" s="25">
        <f t="shared" si="21"/>
        <v>2.2127028240248259E-2</v>
      </c>
      <c r="G216" s="25"/>
      <c r="H216" s="25">
        <f t="shared" si="19"/>
        <v>3.9072524277888321E-2</v>
      </c>
      <c r="I216" s="8"/>
      <c r="J216" s="25">
        <f t="shared" si="18"/>
        <v>-1.3909918990121617E-2</v>
      </c>
      <c r="K216" s="8"/>
      <c r="L216" s="25">
        <v>2.7942109969419572E-2</v>
      </c>
      <c r="M216" s="25">
        <v>4.2500000000000003E-4</v>
      </c>
      <c r="N216" s="26">
        <f t="shared" si="20"/>
        <v>2.751710996941957E-2</v>
      </c>
      <c r="O216" s="7"/>
      <c r="Q216" s="4"/>
    </row>
    <row r="217" spans="1:17">
      <c r="A217" s="30">
        <v>42766</v>
      </c>
      <c r="B217" s="5">
        <v>30.324999999999999</v>
      </c>
      <c r="D217" s="25">
        <f t="shared" si="17"/>
        <v>4.5780682366773705E-2</v>
      </c>
      <c r="E217" s="25"/>
      <c r="F217" s="25">
        <f t="shared" si="21"/>
        <v>2.2127028240248259E-2</v>
      </c>
      <c r="G217" s="25"/>
      <c r="H217" s="25">
        <f t="shared" si="19"/>
        <v>2.2062113783469586E-2</v>
      </c>
      <c r="I217" s="8"/>
      <c r="J217" s="25">
        <f t="shared" si="18"/>
        <v>1.5915403430558604E-3</v>
      </c>
      <c r="K217" s="8"/>
      <c r="L217" s="25">
        <v>1.5962404412878897E-2</v>
      </c>
      <c r="M217" s="25">
        <v>4.2500000000000003E-4</v>
      </c>
      <c r="N217" s="26">
        <f t="shared" si="20"/>
        <v>1.5537404412878897E-2</v>
      </c>
      <c r="O217" s="7"/>
      <c r="Q217" s="4"/>
    </row>
    <row r="218" spans="1:17">
      <c r="A218" s="30">
        <v>42794</v>
      </c>
      <c r="B218" s="5">
        <v>34.247999999999998</v>
      </c>
      <c r="D218" s="25">
        <f t="shared" si="17"/>
        <v>0.12165571401253115</v>
      </c>
      <c r="E218" s="25"/>
      <c r="F218" s="25">
        <f t="shared" si="21"/>
        <v>2.2127028240248259E-2</v>
      </c>
      <c r="G218" s="25"/>
      <c r="H218" s="25">
        <f t="shared" si="19"/>
        <v>4.5825058152805492E-2</v>
      </c>
      <c r="I218" s="8"/>
      <c r="J218" s="25">
        <f t="shared" si="18"/>
        <v>5.3703627619477404E-2</v>
      </c>
      <c r="K218" s="8"/>
      <c r="L218" s="25">
        <v>3.2705964494238328E-2</v>
      </c>
      <c r="M218" s="25">
        <v>4.3333333333333331E-4</v>
      </c>
      <c r="N218" s="26">
        <f t="shared" si="20"/>
        <v>3.2272631160904994E-2</v>
      </c>
      <c r="O218" s="7"/>
      <c r="Q218" s="4"/>
    </row>
    <row r="219" spans="1:17">
      <c r="A219" s="30">
        <v>42825</v>
      </c>
      <c r="B219" s="5">
        <v>35.923000000000002</v>
      </c>
      <c r="D219" s="25">
        <f t="shared" si="17"/>
        <v>4.7749590034800039E-2</v>
      </c>
      <c r="E219" s="25"/>
      <c r="F219" s="25">
        <f t="shared" si="21"/>
        <v>2.2127028240248259E-2</v>
      </c>
      <c r="G219" s="25"/>
      <c r="H219" s="25">
        <f t="shared" si="19"/>
        <v>1.1565946017495408E-3</v>
      </c>
      <c r="I219" s="8"/>
      <c r="J219" s="25">
        <f t="shared" si="18"/>
        <v>2.4465967192802241E-2</v>
      </c>
      <c r="K219" s="8"/>
      <c r="L219" s="25">
        <v>1.4312068438005509E-3</v>
      </c>
      <c r="M219" s="25">
        <v>6.1666666666666673E-4</v>
      </c>
      <c r="N219" s="26">
        <f t="shared" si="20"/>
        <v>8.1454017713388416E-4</v>
      </c>
      <c r="O219" s="7"/>
      <c r="Q219" s="4"/>
    </row>
    <row r="220" spans="1:17">
      <c r="A220" s="30">
        <v>42853</v>
      </c>
      <c r="B220" s="5">
        <v>35.911999999999999</v>
      </c>
      <c r="D220" s="25">
        <f t="shared" si="17"/>
        <v>-3.0625739781387716E-4</v>
      </c>
      <c r="E220" s="25"/>
      <c r="F220" s="25">
        <f t="shared" si="21"/>
        <v>2.2127028240248259E-2</v>
      </c>
      <c r="G220" s="25"/>
      <c r="H220" s="25">
        <f t="shared" si="19"/>
        <v>1.1510722016822097E-2</v>
      </c>
      <c r="I220" s="8"/>
      <c r="J220" s="25">
        <f t="shared" si="18"/>
        <v>-3.3944007654884228E-2</v>
      </c>
      <c r="K220" s="8"/>
      <c r="L220" s="25">
        <v>8.7731765330783737E-3</v>
      </c>
      <c r="M220" s="25">
        <v>6.6666666666666664E-4</v>
      </c>
      <c r="N220" s="26">
        <f t="shared" si="20"/>
        <v>8.1065098664117076E-3</v>
      </c>
      <c r="O220" s="7"/>
      <c r="Q220" s="4"/>
    </row>
    <row r="221" spans="1:17">
      <c r="A221" s="30">
        <v>42886</v>
      </c>
      <c r="B221" s="5">
        <v>38.192999999999998</v>
      </c>
      <c r="D221" s="25">
        <f t="shared" si="17"/>
        <v>6.1580751267987045E-2</v>
      </c>
      <c r="E221" s="25"/>
      <c r="F221" s="25">
        <f t="shared" si="21"/>
        <v>2.2127028240248259E-2</v>
      </c>
      <c r="G221" s="25"/>
      <c r="H221" s="25">
        <f t="shared" si="19"/>
        <v>1.7351680413778523E-2</v>
      </c>
      <c r="I221" s="8"/>
      <c r="J221" s="25">
        <f t="shared" si="18"/>
        <v>2.2102042613960263E-2</v>
      </c>
      <c r="K221" s="8"/>
      <c r="L221" s="25">
        <v>1.2961714050970758E-2</v>
      </c>
      <c r="M221" s="25">
        <v>7.4166666666666662E-4</v>
      </c>
      <c r="N221" s="26">
        <f t="shared" si="20"/>
        <v>1.2220047384304092E-2</v>
      </c>
      <c r="O221" s="7"/>
      <c r="Q221" s="4"/>
    </row>
    <row r="222" spans="1:17">
      <c r="A222" s="30">
        <v>42916</v>
      </c>
      <c r="B222" s="5">
        <v>36.01</v>
      </c>
      <c r="D222" s="25">
        <f t="shared" si="17"/>
        <v>-5.88555750868342E-2</v>
      </c>
      <c r="E222" s="25"/>
      <c r="F222" s="25">
        <f t="shared" si="21"/>
        <v>2.2127028240248259E-2</v>
      </c>
      <c r="G222" s="25"/>
      <c r="H222" s="25">
        <f t="shared" si="19"/>
        <v>6.3609472076671713E-3</v>
      </c>
      <c r="I222" s="8"/>
      <c r="J222" s="25">
        <f t="shared" si="18"/>
        <v>-8.7343550534749625E-2</v>
      </c>
      <c r="K222" s="8"/>
      <c r="L222" s="25">
        <v>5.2964100939963555E-3</v>
      </c>
      <c r="M222" s="25">
        <v>8.166666666666666E-4</v>
      </c>
      <c r="N222" s="26">
        <f t="shared" si="20"/>
        <v>4.4797434273296886E-3</v>
      </c>
      <c r="O222" s="7"/>
      <c r="Q222" s="4"/>
    </row>
    <row r="223" spans="1:17">
      <c r="A223" s="30">
        <v>42947</v>
      </c>
      <c r="B223" s="5">
        <v>37.195</v>
      </c>
      <c r="D223" s="25">
        <f t="shared" si="17"/>
        <v>3.237766598252078E-2</v>
      </c>
      <c r="E223" s="25"/>
      <c r="F223" s="25">
        <f t="shared" si="21"/>
        <v>2.2127028240248259E-2</v>
      </c>
      <c r="G223" s="25"/>
      <c r="H223" s="25">
        <f t="shared" si="19"/>
        <v>2.6253929824658115E-2</v>
      </c>
      <c r="I223" s="8"/>
      <c r="J223" s="25">
        <f t="shared" si="18"/>
        <v>-1.6003292082385594E-2</v>
      </c>
      <c r="K223" s="8"/>
      <c r="L223" s="25">
        <v>1.9381188075023072E-2</v>
      </c>
      <c r="M223" s="25">
        <v>8.916666666666668E-4</v>
      </c>
      <c r="N223" s="26">
        <f t="shared" si="20"/>
        <v>1.8489521408356406E-2</v>
      </c>
      <c r="O223" s="7"/>
      <c r="Q223" s="4"/>
    </row>
    <row r="224" spans="1:17">
      <c r="A224" s="30">
        <v>42978</v>
      </c>
      <c r="B224" s="5">
        <v>41.005000000000003</v>
      </c>
      <c r="D224" s="25">
        <f t="shared" si="17"/>
        <v>9.7519666845069922E-2</v>
      </c>
      <c r="E224" s="25"/>
      <c r="F224" s="25">
        <f t="shared" si="21"/>
        <v>2.2127028240248259E-2</v>
      </c>
      <c r="G224" s="25"/>
      <c r="H224" s="25">
        <f t="shared" si="19"/>
        <v>-3.8355199307585773E-3</v>
      </c>
      <c r="I224" s="8"/>
      <c r="J224" s="25">
        <f t="shared" si="18"/>
        <v>7.922815853558024E-2</v>
      </c>
      <c r="K224" s="8"/>
      <c r="L224" s="25">
        <v>-1.8595261964807041E-3</v>
      </c>
      <c r="M224" s="25">
        <v>8.4166666666666667E-4</v>
      </c>
      <c r="N224" s="26">
        <f t="shared" si="20"/>
        <v>-2.7011928631473707E-3</v>
      </c>
      <c r="O224" s="7"/>
      <c r="Q224" s="4"/>
    </row>
    <row r="225" spans="1:17">
      <c r="A225" s="30">
        <v>43007</v>
      </c>
      <c r="B225" s="5">
        <v>38.505000000000003</v>
      </c>
      <c r="D225" s="25">
        <f t="shared" si="17"/>
        <v>-6.2905907497161101E-2</v>
      </c>
      <c r="E225" s="25"/>
      <c r="F225" s="25">
        <f t="shared" si="21"/>
        <v>2.2127028240248259E-2</v>
      </c>
      <c r="G225" s="25"/>
      <c r="H225" s="25">
        <f t="shared" si="19"/>
        <v>2.5235297515425366E-2</v>
      </c>
      <c r="I225" s="8"/>
      <c r="J225" s="25">
        <f t="shared" si="18"/>
        <v>-0.11026823325283472</v>
      </c>
      <c r="K225" s="8"/>
      <c r="L225" s="25">
        <v>1.8630475514481125E-2</v>
      </c>
      <c r="M225" s="25">
        <v>8.5833333333333334E-4</v>
      </c>
      <c r="N225" s="26">
        <f t="shared" si="20"/>
        <v>1.7772142181147792E-2</v>
      </c>
      <c r="O225" s="7"/>
      <c r="Q225" s="4"/>
    </row>
    <row r="226" spans="1:17">
      <c r="A226" s="30">
        <v>43039</v>
      </c>
      <c r="B226" s="5">
        <v>42.262999999999998</v>
      </c>
      <c r="D226" s="25">
        <f t="shared" si="17"/>
        <v>9.3123895792091405E-2</v>
      </c>
      <c r="E226" s="25"/>
      <c r="F226" s="25">
        <f t="shared" si="21"/>
        <v>2.2127028240248259E-2</v>
      </c>
      <c r="G226" s="25"/>
      <c r="H226" s="25">
        <f t="shared" si="19"/>
        <v>3.3410955105730888E-2</v>
      </c>
      <c r="I226" s="8"/>
      <c r="J226" s="25">
        <f t="shared" si="18"/>
        <v>3.7585912446112257E-2</v>
      </c>
      <c r="K226" s="8"/>
      <c r="L226" s="25">
        <v>2.442157528708367E-2</v>
      </c>
      <c r="M226" s="25">
        <v>8.916666666666668E-4</v>
      </c>
      <c r="N226" s="26">
        <f t="shared" si="20"/>
        <v>2.3529908620417005E-2</v>
      </c>
      <c r="O226" s="7"/>
      <c r="Q226" s="4"/>
    </row>
    <row r="227" spans="1:17">
      <c r="A227" s="30">
        <v>43069</v>
      </c>
      <c r="B227" s="5">
        <v>42.938000000000002</v>
      </c>
      <c r="D227" s="25">
        <f t="shared" si="17"/>
        <v>1.584521596406822E-2</v>
      </c>
      <c r="E227" s="25"/>
      <c r="F227" s="25">
        <f t="shared" si="21"/>
        <v>2.2127028240248259E-2</v>
      </c>
      <c r="G227" s="25"/>
      <c r="H227" s="25">
        <f t="shared" si="19"/>
        <v>3.1600923482661566E-2</v>
      </c>
      <c r="I227" s="8"/>
      <c r="J227" s="25">
        <f t="shared" si="18"/>
        <v>-3.7882735758841601E-2</v>
      </c>
      <c r="K227" s="8"/>
      <c r="L227" s="25">
        <v>2.3280180659001112E-2</v>
      </c>
      <c r="M227" s="25">
        <v>1.0250000000000001E-3</v>
      </c>
      <c r="N227" s="26">
        <f t="shared" si="20"/>
        <v>2.225518065900111E-2</v>
      </c>
      <c r="O227" s="7"/>
      <c r="Q227" s="4"/>
    </row>
    <row r="228" spans="1:17">
      <c r="A228" s="30">
        <v>43098</v>
      </c>
      <c r="B228" s="5">
        <v>42.325000000000003</v>
      </c>
      <c r="D228" s="25">
        <f t="shared" si="17"/>
        <v>-1.437928672817403E-2</v>
      </c>
      <c r="E228" s="25"/>
      <c r="F228" s="25">
        <f t="shared" si="21"/>
        <v>2.2127028240248259E-2</v>
      </c>
      <c r="G228" s="25"/>
      <c r="H228" s="25">
        <f t="shared" si="19"/>
        <v>1.6393674086767493E-2</v>
      </c>
      <c r="I228" s="8"/>
      <c r="J228" s="25">
        <f t="shared" si="18"/>
        <v>-5.2899989055189778E-2</v>
      </c>
      <c r="K228" s="8"/>
      <c r="L228" s="25">
        <v>1.2645364446895806E-2</v>
      </c>
      <c r="M228" s="25">
        <v>1.1000000000000001E-3</v>
      </c>
      <c r="N228" s="26">
        <f t="shared" si="20"/>
        <v>1.1545364446895806E-2</v>
      </c>
      <c r="O228" s="7"/>
      <c r="Q228" s="4"/>
    </row>
    <row r="229" spans="1:17">
      <c r="A229" s="30">
        <v>43131</v>
      </c>
      <c r="B229" s="5">
        <v>41.868000000000002</v>
      </c>
      <c r="D229" s="25">
        <f t="shared" si="17"/>
        <v>-1.0856116026561705E-2</v>
      </c>
      <c r="E229" s="25"/>
      <c r="F229" s="25">
        <f t="shared" si="21"/>
        <v>2.2127028240248259E-2</v>
      </c>
      <c r="G229" s="25"/>
      <c r="H229" s="25">
        <f t="shared" si="19"/>
        <v>7.952529935830116E-2</v>
      </c>
      <c r="I229" s="8"/>
      <c r="J229" s="25">
        <f t="shared" si="18"/>
        <v>-0.11250844362511112</v>
      </c>
      <c r="K229" s="8"/>
      <c r="L229" s="25">
        <v>5.7181271625295974E-2</v>
      </c>
      <c r="M229" s="25">
        <v>1.175E-3</v>
      </c>
      <c r="N229" s="26">
        <f t="shared" si="20"/>
        <v>5.6006271625295971E-2</v>
      </c>
      <c r="O229" s="7"/>
      <c r="Q229" s="4"/>
    </row>
    <row r="230" spans="1:17">
      <c r="A230" s="30">
        <v>43159</v>
      </c>
      <c r="B230" s="5">
        <v>44.533000000000001</v>
      </c>
      <c r="D230" s="25">
        <f t="shared" si="17"/>
        <v>6.1708675383845196E-2</v>
      </c>
      <c r="E230" s="25"/>
      <c r="F230" s="25">
        <f t="shared" si="21"/>
        <v>2.2127028240248259E-2</v>
      </c>
      <c r="G230" s="25"/>
      <c r="H230" s="25">
        <f t="shared" si="19"/>
        <v>-5.1153745607662109E-2</v>
      </c>
      <c r="I230" s="8"/>
      <c r="J230" s="25">
        <f t="shared" si="18"/>
        <v>9.0735392751259053E-2</v>
      </c>
      <c r="K230" s="8"/>
      <c r="L230" s="25">
        <v>-3.4717064801241079E-2</v>
      </c>
      <c r="M230" s="25">
        <v>1.3083333333333334E-3</v>
      </c>
      <c r="N230" s="26">
        <f t="shared" si="20"/>
        <v>-3.6025398134574414E-2</v>
      </c>
      <c r="O230" s="7"/>
      <c r="Q230" s="4"/>
    </row>
    <row r="231" spans="1:17">
      <c r="A231" s="30">
        <v>43189</v>
      </c>
      <c r="B231" s="5">
        <v>41.975000000000001</v>
      </c>
      <c r="D231" s="25">
        <f t="shared" si="17"/>
        <v>-5.9156284412878041E-2</v>
      </c>
      <c r="E231" s="25"/>
      <c r="F231" s="25">
        <f t="shared" si="21"/>
        <v>2.2127028240248259E-2</v>
      </c>
      <c r="G231" s="25"/>
      <c r="H231" s="25">
        <f t="shared" si="19"/>
        <v>-4.5376823601527429E-2</v>
      </c>
      <c r="I231" s="8"/>
      <c r="J231" s="25">
        <f t="shared" si="18"/>
        <v>-3.5906489051598871E-2</v>
      </c>
      <c r="K231" s="8"/>
      <c r="L231" s="25">
        <v>-3.0540292044926108E-2</v>
      </c>
      <c r="M231" s="25">
        <v>1.4166666666666668E-3</v>
      </c>
      <c r="N231" s="26">
        <f t="shared" si="20"/>
        <v>-3.1956958711592778E-2</v>
      </c>
      <c r="O231" s="7"/>
      <c r="Q231" s="4"/>
    </row>
    <row r="232" spans="1:17">
      <c r="A232" s="30">
        <v>43220</v>
      </c>
      <c r="B232" s="5">
        <v>41.317999999999998</v>
      </c>
      <c r="D232" s="25">
        <f t="shared" si="17"/>
        <v>-1.577596259416755E-2</v>
      </c>
      <c r="E232" s="25"/>
      <c r="F232" s="25">
        <f t="shared" si="21"/>
        <v>2.2127028240248259E-2</v>
      </c>
      <c r="G232" s="25"/>
      <c r="H232" s="25">
        <f t="shared" si="19"/>
        <v>-1.0694936759463106E-3</v>
      </c>
      <c r="I232" s="8"/>
      <c r="J232" s="25">
        <f t="shared" si="18"/>
        <v>-3.6833497158469501E-2</v>
      </c>
      <c r="K232" s="8"/>
      <c r="L232" s="25">
        <v>7.1346795129040188E-4</v>
      </c>
      <c r="M232" s="25">
        <v>1.4666666666666667E-3</v>
      </c>
      <c r="N232" s="26">
        <f t="shared" si="20"/>
        <v>-7.531987153762648E-4</v>
      </c>
      <c r="O232" s="7"/>
      <c r="Q232" s="4"/>
    </row>
    <row r="233" spans="1:17">
      <c r="A233" s="30">
        <v>43251</v>
      </c>
      <c r="B233" s="5">
        <v>46.722000000000001</v>
      </c>
      <c r="D233" s="25">
        <f t="shared" si="17"/>
        <v>0.12291690545346715</v>
      </c>
      <c r="E233" s="25"/>
      <c r="F233" s="25">
        <f t="shared" si="21"/>
        <v>2.2127028240248259E-2</v>
      </c>
      <c r="G233" s="25"/>
      <c r="H233" s="25">
        <f t="shared" si="19"/>
        <v>2.7185147244931023E-2</v>
      </c>
      <c r="I233" s="8"/>
      <c r="J233" s="25">
        <f t="shared" si="18"/>
        <v>7.360472996828786E-2</v>
      </c>
      <c r="K233" s="8"/>
      <c r="L233" s="25">
        <v>2.0695338062966306E-2</v>
      </c>
      <c r="M233" s="25">
        <v>1.5500000000000002E-3</v>
      </c>
      <c r="N233" s="26">
        <f t="shared" si="20"/>
        <v>1.9145338062966307E-2</v>
      </c>
      <c r="O233" s="7"/>
      <c r="Q233" s="4"/>
    </row>
    <row r="234" spans="1:17">
      <c r="A234" s="30">
        <v>43280</v>
      </c>
      <c r="B234" s="5">
        <v>45.73</v>
      </c>
      <c r="D234" s="25">
        <f t="shared" si="17"/>
        <v>-2.1460608152940264E-2</v>
      </c>
      <c r="E234" s="25"/>
      <c r="F234" s="25">
        <f t="shared" si="21"/>
        <v>2.2127028240248259E-2</v>
      </c>
      <c r="G234" s="25"/>
      <c r="H234" s="25">
        <f t="shared" si="19"/>
        <v>7.255310135135036E-3</v>
      </c>
      <c r="I234" s="8"/>
      <c r="J234" s="25">
        <f t="shared" si="18"/>
        <v>-5.0842946528323558E-2</v>
      </c>
      <c r="K234" s="8"/>
      <c r="L234" s="25">
        <v>6.6929383701324809E-3</v>
      </c>
      <c r="M234" s="25">
        <v>1.5833333333333333E-3</v>
      </c>
      <c r="N234" s="26">
        <f t="shared" si="20"/>
        <v>5.1096050367991476E-3</v>
      </c>
      <c r="O234" s="7"/>
      <c r="Q234" s="4"/>
    </row>
    <row r="235" spans="1:17">
      <c r="A235" s="30">
        <v>43312</v>
      </c>
      <c r="B235" s="5">
        <v>47.655000000000001</v>
      </c>
      <c r="D235" s="25">
        <f t="shared" si="17"/>
        <v>4.1233018719625363E-2</v>
      </c>
      <c r="E235" s="25"/>
      <c r="F235" s="25">
        <f t="shared" si="21"/>
        <v>2.2127028240248259E-2</v>
      </c>
      <c r="G235" s="25"/>
      <c r="H235" s="25">
        <f t="shared" si="19"/>
        <v>4.5804003203750318E-2</v>
      </c>
      <c r="I235" s="8"/>
      <c r="J235" s="25">
        <f t="shared" si="18"/>
        <v>-2.6698012724373214E-2</v>
      </c>
      <c r="K235" s="8"/>
      <c r="L235" s="25">
        <v>3.3891136392925209E-2</v>
      </c>
      <c r="M235" s="25">
        <v>1.6333333333333332E-3</v>
      </c>
      <c r="N235" s="26">
        <f t="shared" si="20"/>
        <v>3.2257803059591875E-2</v>
      </c>
      <c r="O235" s="7"/>
      <c r="Q235" s="4"/>
    </row>
    <row r="236" spans="1:17">
      <c r="A236" s="30">
        <v>43343</v>
      </c>
      <c r="B236" s="5">
        <v>56.884999999999998</v>
      </c>
      <c r="D236" s="25">
        <f t="shared" si="17"/>
        <v>0.17704412960209065</v>
      </c>
      <c r="E236" s="25"/>
      <c r="F236" s="25">
        <f t="shared" si="21"/>
        <v>2.2127028240248259E-2</v>
      </c>
      <c r="G236" s="25"/>
      <c r="H236" s="25">
        <f t="shared" si="19"/>
        <v>3.3646463662927874E-2</v>
      </c>
      <c r="I236" s="8"/>
      <c r="J236" s="25">
        <f t="shared" si="18"/>
        <v>0.12127063769891452</v>
      </c>
      <c r="K236" s="8"/>
      <c r="L236" s="25">
        <v>2.5387433904792589E-2</v>
      </c>
      <c r="M236" s="25">
        <v>1.6916666666666666E-3</v>
      </c>
      <c r="N236" s="26">
        <f t="shared" si="20"/>
        <v>2.3695767238125921E-2</v>
      </c>
      <c r="O236" s="7"/>
      <c r="Q236" s="4"/>
    </row>
    <row r="237" spans="1:17">
      <c r="A237" s="30">
        <v>43371</v>
      </c>
      <c r="B237" s="5">
        <v>56.442999999999998</v>
      </c>
      <c r="D237" s="25">
        <f t="shared" si="17"/>
        <v>-7.8004066280421714E-3</v>
      </c>
      <c r="E237" s="25"/>
      <c r="F237" s="25">
        <f t="shared" si="21"/>
        <v>2.2127028240248259E-2</v>
      </c>
      <c r="G237" s="25"/>
      <c r="H237" s="25">
        <f t="shared" si="19"/>
        <v>5.1602288559671238E-3</v>
      </c>
      <c r="I237" s="8"/>
      <c r="J237" s="25">
        <f t="shared" si="18"/>
        <v>-3.5087663724257555E-2</v>
      </c>
      <c r="K237" s="8"/>
      <c r="L237" s="25">
        <v>5.4091287777348991E-3</v>
      </c>
      <c r="M237" s="25">
        <v>1.7749999999999999E-3</v>
      </c>
      <c r="N237" s="26">
        <f t="shared" si="20"/>
        <v>3.6341287777348994E-3</v>
      </c>
      <c r="O237" s="7"/>
      <c r="Q237" s="4"/>
    </row>
    <row r="238" spans="1:17">
      <c r="A238" s="30">
        <v>43404</v>
      </c>
      <c r="B238" s="5">
        <v>54.697000000000003</v>
      </c>
      <c r="D238" s="25">
        <f t="shared" si="17"/>
        <v>-3.142241604666951E-2</v>
      </c>
      <c r="E238" s="25"/>
      <c r="F238" s="25">
        <f t="shared" si="21"/>
        <v>2.2127028240248259E-2</v>
      </c>
      <c r="G238" s="25"/>
      <c r="H238" s="25">
        <f t="shared" si="19"/>
        <v>-9.8135774830635084E-2</v>
      </c>
      <c r="I238" s="8"/>
      <c r="J238" s="25">
        <f t="shared" si="18"/>
        <v>4.4586330543717315E-2</v>
      </c>
      <c r="K238" s="8"/>
      <c r="L238" s="25">
        <v>-6.723783460324019E-2</v>
      </c>
      <c r="M238" s="25">
        <v>1.8749999999999999E-3</v>
      </c>
      <c r="N238" s="26">
        <f t="shared" si="20"/>
        <v>-6.9112834603240192E-2</v>
      </c>
      <c r="O238" s="7"/>
      <c r="Q238" s="4"/>
    </row>
    <row r="239" spans="1:17">
      <c r="A239" s="30">
        <v>43434</v>
      </c>
      <c r="B239" s="5">
        <v>44.65</v>
      </c>
      <c r="D239" s="25">
        <f t="shared" si="17"/>
        <v>-0.20295455599446005</v>
      </c>
      <c r="E239" s="25"/>
      <c r="F239" s="25">
        <f t="shared" si="21"/>
        <v>2.2127028240248259E-2</v>
      </c>
      <c r="G239" s="25"/>
      <c r="H239" s="25">
        <f t="shared" si="19"/>
        <v>2.0038678833138687E-2</v>
      </c>
      <c r="I239" s="8"/>
      <c r="J239" s="25">
        <f t="shared" si="18"/>
        <v>-0.24512026306784701</v>
      </c>
      <c r="K239" s="8"/>
      <c r="L239" s="25">
        <v>1.6054052269697847E-2</v>
      </c>
      <c r="M239" s="25">
        <v>1.9416666666666668E-3</v>
      </c>
      <c r="N239" s="26">
        <f t="shared" si="20"/>
        <v>1.411238560303118E-2</v>
      </c>
      <c r="O239" s="7"/>
      <c r="Q239" s="4"/>
    </row>
    <row r="240" spans="1:17">
      <c r="A240" s="30">
        <v>43465</v>
      </c>
      <c r="B240" s="5">
        <v>39.484999999999999</v>
      </c>
      <c r="D240" s="25">
        <f t="shared" si="17"/>
        <v>-0.12293345437296374</v>
      </c>
      <c r="E240" s="25"/>
      <c r="F240" s="25">
        <f t="shared" si="21"/>
        <v>2.2127028240248259E-2</v>
      </c>
      <c r="G240" s="25"/>
      <c r="H240" s="25">
        <f t="shared" si="19"/>
        <v>-0.12963279663923835</v>
      </c>
      <c r="I240" s="8"/>
      <c r="J240" s="25">
        <f t="shared" si="18"/>
        <v>-1.5427685973973648E-2</v>
      </c>
      <c r="K240" s="8"/>
      <c r="L240" s="25">
        <v>-8.9319841751087148E-2</v>
      </c>
      <c r="M240" s="25">
        <v>1.9750000000000002E-3</v>
      </c>
      <c r="N240" s="26">
        <f t="shared" si="20"/>
        <v>-9.1294841751087152E-2</v>
      </c>
      <c r="O240" s="7"/>
      <c r="Q240" s="4"/>
    </row>
    <row r="241" spans="1:20">
      <c r="A241" s="30">
        <v>43496</v>
      </c>
      <c r="B241" s="5">
        <v>41.575000000000003</v>
      </c>
      <c r="D241" s="25">
        <f t="shared" si="17"/>
        <v>5.1578172129447208E-2</v>
      </c>
      <c r="E241" s="25"/>
      <c r="F241" s="25">
        <f t="shared" si="21"/>
        <v>2.2127028240248259E-2</v>
      </c>
      <c r="G241" s="25"/>
      <c r="H241" s="25">
        <f t="shared" si="19"/>
        <v>9.3365682604798814E-2</v>
      </c>
      <c r="I241" s="8"/>
      <c r="J241" s="25">
        <f t="shared" si="18"/>
        <v>-6.3914538715599864E-2</v>
      </c>
      <c r="K241" s="8"/>
      <c r="L241" s="25">
        <v>6.7728462390452521E-2</v>
      </c>
      <c r="M241" s="25">
        <v>1.9750000000000002E-3</v>
      </c>
      <c r="N241" s="26">
        <f t="shared" si="20"/>
        <v>6.5753462390452516E-2</v>
      </c>
      <c r="O241" s="7"/>
      <c r="Q241" s="4"/>
    </row>
    <row r="242" spans="1:20">
      <c r="A242" s="30">
        <v>43524</v>
      </c>
      <c r="B242" s="5">
        <v>43.302999999999997</v>
      </c>
      <c r="D242" s="25">
        <f t="shared" si="17"/>
        <v>4.0722891594087908E-2</v>
      </c>
      <c r="E242" s="25"/>
      <c r="F242" s="25">
        <f t="shared" si="21"/>
        <v>2.2127028240248259E-2</v>
      </c>
      <c r="G242" s="25"/>
      <c r="H242" s="25">
        <f t="shared" si="19"/>
        <v>3.8008868942951753E-2</v>
      </c>
      <c r="I242" s="8"/>
      <c r="J242" s="25">
        <f t="shared" si="18"/>
        <v>-1.9413005589112103E-2</v>
      </c>
      <c r="K242" s="8"/>
      <c r="L242" s="25">
        <v>2.875968961491384E-2</v>
      </c>
      <c r="M242" s="25">
        <v>1.9916666666666668E-3</v>
      </c>
      <c r="N242" s="26">
        <f t="shared" si="20"/>
        <v>2.6768022948247174E-2</v>
      </c>
      <c r="O242" s="7"/>
      <c r="Q242" s="4"/>
    </row>
    <row r="243" spans="1:20">
      <c r="A243" s="30">
        <v>43553</v>
      </c>
      <c r="B243" s="5">
        <v>47.493000000000002</v>
      </c>
      <c r="D243" s="25">
        <f t="shared" si="17"/>
        <v>9.2360415086670908E-2</v>
      </c>
      <c r="E243" s="25"/>
      <c r="F243" s="25">
        <f t="shared" si="21"/>
        <v>2.2127028240248259E-2</v>
      </c>
      <c r="G243" s="25"/>
      <c r="H243" s="25">
        <f t="shared" si="19"/>
        <v>1.9740086871598332E-2</v>
      </c>
      <c r="I243" s="8"/>
      <c r="J243" s="25">
        <f t="shared" si="18"/>
        <v>5.0493299974824317E-2</v>
      </c>
      <c r="K243" s="8"/>
      <c r="L243" s="25">
        <v>1.5902100038083938E-2</v>
      </c>
      <c r="M243" s="25">
        <v>2E-3</v>
      </c>
      <c r="N243" s="26">
        <f t="shared" si="20"/>
        <v>1.3902100038083938E-2</v>
      </c>
      <c r="O243" s="7"/>
      <c r="Q243" s="4"/>
    </row>
    <row r="244" spans="1:20">
      <c r="A244" s="30">
        <v>43585</v>
      </c>
      <c r="B244" s="5">
        <v>50.143000000000001</v>
      </c>
      <c r="D244" s="25">
        <f t="shared" si="17"/>
        <v>5.4296591649592961E-2</v>
      </c>
      <c r="E244" s="25"/>
      <c r="F244" s="25">
        <f t="shared" si="21"/>
        <v>2.2127028240248259E-2</v>
      </c>
      <c r="G244" s="25"/>
      <c r="H244" s="25">
        <f t="shared" si="19"/>
        <v>5.4826267132002546E-2</v>
      </c>
      <c r="I244" s="8"/>
      <c r="J244" s="25">
        <f t="shared" si="18"/>
        <v>-2.2656703722657844E-2</v>
      </c>
      <c r="K244" s="8"/>
      <c r="L244" s="25">
        <v>4.0595131515460493E-2</v>
      </c>
      <c r="M244" s="25">
        <v>1.983333333333333E-3</v>
      </c>
      <c r="N244" s="26">
        <f t="shared" si="20"/>
        <v>3.8611798182127163E-2</v>
      </c>
      <c r="O244" s="7"/>
      <c r="Q244" s="4"/>
    </row>
    <row r="245" spans="1:20">
      <c r="A245" s="30">
        <v>43616</v>
      </c>
      <c r="B245" s="5">
        <v>43.755000000000003</v>
      </c>
      <c r="D245" s="25">
        <f t="shared" si="17"/>
        <v>-0.13627303142154856</v>
      </c>
      <c r="E245" s="25"/>
      <c r="F245" s="25">
        <f t="shared" si="21"/>
        <v>2.2127028240248259E-2</v>
      </c>
      <c r="G245" s="25"/>
      <c r="H245" s="25">
        <f t="shared" si="19"/>
        <v>-9.9046974988554304E-2</v>
      </c>
      <c r="I245" s="8"/>
      <c r="J245" s="25">
        <f t="shared" si="18"/>
        <v>-5.9353084673242518E-2</v>
      </c>
      <c r="K245" s="8"/>
      <c r="L245" s="25">
        <v>-6.779622062162545E-2</v>
      </c>
      <c r="M245" s="25">
        <v>1.9583333333333332E-3</v>
      </c>
      <c r="N245" s="26">
        <f t="shared" si="20"/>
        <v>-6.975455395495879E-2</v>
      </c>
      <c r="O245" s="7"/>
      <c r="Q245" s="4"/>
    </row>
    <row r="246" spans="1:20">
      <c r="A246" s="30">
        <v>43644</v>
      </c>
      <c r="B246" s="5">
        <v>49.484999999999999</v>
      </c>
      <c r="D246" s="25">
        <f t="shared" si="17"/>
        <v>0.12306370136085999</v>
      </c>
      <c r="E246" s="25"/>
      <c r="F246" s="25">
        <f t="shared" si="21"/>
        <v>2.2127028240248259E-2</v>
      </c>
      <c r="G246" s="25"/>
      <c r="H246" s="25">
        <f t="shared" si="19"/>
        <v>8.8852406692065067E-2</v>
      </c>
      <c r="I246" s="8"/>
      <c r="J246" s="25">
        <f t="shared" si="18"/>
        <v>1.2084266428546667E-2</v>
      </c>
      <c r="K246" s="8"/>
      <c r="L246" s="25">
        <v>6.4383288271086941E-2</v>
      </c>
      <c r="M246" s="25">
        <v>1.8083333333333335E-3</v>
      </c>
      <c r="N246" s="26">
        <f t="shared" si="20"/>
        <v>6.2574954937753613E-2</v>
      </c>
      <c r="O246" s="7"/>
      <c r="Q246" s="4"/>
    </row>
    <row r="247" spans="1:20">
      <c r="A247" s="30">
        <v>43677</v>
      </c>
      <c r="B247" s="5">
        <v>53.197000000000003</v>
      </c>
      <c r="D247" s="25">
        <f t="shared" si="17"/>
        <v>7.2332410431469776E-2</v>
      </c>
      <c r="E247" s="25"/>
      <c r="F247" s="25">
        <f t="shared" si="21"/>
        <v>2.2127028240248259E-2</v>
      </c>
      <c r="G247" s="25"/>
      <c r="H247" s="25">
        <f t="shared" si="19"/>
        <v>1.5368086712794993E-2</v>
      </c>
      <c r="I247" s="8"/>
      <c r="J247" s="25">
        <f t="shared" si="18"/>
        <v>3.4837295478426525E-2</v>
      </c>
      <c r="K247" s="8"/>
      <c r="L247" s="25">
        <v>1.2573087064658173E-2</v>
      </c>
      <c r="M247" s="25">
        <v>1.75E-3</v>
      </c>
      <c r="N247" s="26">
        <f t="shared" si="20"/>
        <v>1.0823087064658173E-2</v>
      </c>
      <c r="O247" s="7"/>
      <c r="Q247" s="4"/>
    </row>
    <row r="248" spans="1:20">
      <c r="A248" s="30">
        <v>43707</v>
      </c>
      <c r="B248" s="5">
        <v>52.185000000000002</v>
      </c>
      <c r="D248" s="25">
        <f t="shared" si="17"/>
        <v>-1.9206906508109078E-2</v>
      </c>
      <c r="E248" s="25"/>
      <c r="F248" s="25">
        <f t="shared" si="21"/>
        <v>2.2127028240248259E-2</v>
      </c>
      <c r="G248" s="25"/>
      <c r="H248" s="25">
        <f t="shared" si="19"/>
        <v>-2.2160093286680865E-2</v>
      </c>
      <c r="I248" s="8"/>
      <c r="J248" s="25">
        <f t="shared" si="18"/>
        <v>-1.9173841461676472E-2</v>
      </c>
      <c r="K248" s="8"/>
      <c r="L248" s="25">
        <v>-1.3981407192055354E-2</v>
      </c>
      <c r="M248" s="25">
        <v>1.6249999999999999E-3</v>
      </c>
      <c r="N248" s="26">
        <f t="shared" si="20"/>
        <v>-1.5606407192055353E-2</v>
      </c>
      <c r="O248" s="7"/>
      <c r="Q248" s="4"/>
    </row>
    <row r="249" spans="1:20">
      <c r="A249" s="30">
        <v>43738</v>
      </c>
      <c r="B249" s="5">
        <v>55.994999999999997</v>
      </c>
      <c r="D249" s="25">
        <f t="shared" si="17"/>
        <v>7.0467303762641639E-2</v>
      </c>
      <c r="E249" s="25"/>
      <c r="F249" s="25">
        <f t="shared" si="21"/>
        <v>2.2127028240248259E-2</v>
      </c>
      <c r="G249" s="25"/>
      <c r="H249" s="25">
        <f t="shared" si="19"/>
        <v>2.624531397442104E-2</v>
      </c>
      <c r="I249" s="8"/>
      <c r="J249" s="25">
        <f t="shared" si="18"/>
        <v>2.2094961547972341E-2</v>
      </c>
      <c r="K249" s="8"/>
      <c r="L249" s="25">
        <v>2.0058453633037682E-2</v>
      </c>
      <c r="M249" s="25">
        <v>1.575E-3</v>
      </c>
      <c r="N249" s="26">
        <f t="shared" si="20"/>
        <v>1.8483453633037682E-2</v>
      </c>
      <c r="O249" s="7"/>
      <c r="Q249" s="4"/>
    </row>
    <row r="250" spans="1:20">
      <c r="A250" s="30">
        <v>43769</v>
      </c>
      <c r="B250" s="5">
        <v>62.207999999999998</v>
      </c>
      <c r="D250" s="25">
        <f t="shared" si="17"/>
        <v>0.10522120780331705</v>
      </c>
      <c r="E250" s="25"/>
      <c r="F250" s="25">
        <f t="shared" si="21"/>
        <v>2.2127028240248259E-2</v>
      </c>
      <c r="G250" s="25"/>
      <c r="H250" s="25">
        <f t="shared" si="19"/>
        <v>2.5627889518403373E-2</v>
      </c>
      <c r="I250" s="8"/>
      <c r="J250" s="25">
        <f t="shared" si="18"/>
        <v>5.7466290044665413E-2</v>
      </c>
      <c r="K250" s="8"/>
      <c r="L250" s="25">
        <v>1.9423627960316509E-2</v>
      </c>
      <c r="M250" s="25">
        <v>1.3750000000000001E-3</v>
      </c>
      <c r="N250" s="26">
        <f t="shared" si="20"/>
        <v>1.8048627960316508E-2</v>
      </c>
      <c r="O250" s="7"/>
      <c r="Q250" s="4"/>
    </row>
    <row r="251" spans="1:20">
      <c r="A251" s="30">
        <v>43798</v>
      </c>
      <c r="B251" s="5">
        <v>66.798000000000002</v>
      </c>
      <c r="D251" s="25">
        <f t="shared" si="17"/>
        <v>7.1189531136651441E-2</v>
      </c>
      <c r="E251" s="25"/>
      <c r="F251" s="25">
        <f t="shared" si="21"/>
        <v>2.2127028240248259E-2</v>
      </c>
      <c r="G251" s="25"/>
      <c r="H251" s="25">
        <f t="shared" si="19"/>
        <v>4.6645875597353753E-2</v>
      </c>
      <c r="I251" s="8"/>
      <c r="J251" s="25">
        <f t="shared" si="18"/>
        <v>2.4166272990494286E-3</v>
      </c>
      <c r="K251" s="8"/>
      <c r="L251" s="25">
        <v>3.4134031161388224E-2</v>
      </c>
      <c r="M251" s="25">
        <v>1.2833333333333334E-3</v>
      </c>
      <c r="N251" s="26">
        <f t="shared" si="20"/>
        <v>3.2850697828054894E-2</v>
      </c>
      <c r="O251" s="7"/>
      <c r="Q251" s="4"/>
    </row>
    <row r="252" spans="1:20">
      <c r="A252" s="30">
        <v>43830</v>
      </c>
      <c r="B252" s="5">
        <v>73.349999999999994</v>
      </c>
      <c r="D252" s="25">
        <f t="shared" si="17"/>
        <v>9.3569364614365297E-2</v>
      </c>
      <c r="E252" s="25"/>
      <c r="F252" s="25">
        <f t="shared" si="21"/>
        <v>2.2127028240248259E-2</v>
      </c>
      <c r="G252" s="25"/>
      <c r="H252" s="25">
        <f t="shared" si="19"/>
        <v>3.8110094610034312E-2</v>
      </c>
      <c r="I252" s="8"/>
      <c r="J252" s="25">
        <f t="shared" si="18"/>
        <v>3.3332241764082726E-2</v>
      </c>
      <c r="K252" s="8"/>
      <c r="L252" s="25">
        <v>2.8122645195320206E-2</v>
      </c>
      <c r="M252" s="25">
        <v>1.2833333333333334E-3</v>
      </c>
      <c r="N252" s="26">
        <f t="shared" si="20"/>
        <v>2.6839311861986872E-2</v>
      </c>
      <c r="O252" s="7"/>
      <c r="Q252" s="4"/>
    </row>
    <row r="253" spans="1:20">
      <c r="A253" s="30">
        <v>43861</v>
      </c>
      <c r="B253" s="5">
        <v>77.349999999999994</v>
      </c>
      <c r="D253" s="25">
        <f t="shared" si="17"/>
        <v>5.3098072430084506E-2</v>
      </c>
      <c r="E253" s="25"/>
      <c r="F253" s="25">
        <f t="shared" si="21"/>
        <v>2.2127028240248259E-2</v>
      </c>
      <c r="G253" s="25"/>
      <c r="H253" s="25">
        <f t="shared" si="19"/>
        <v>1.1935117127611439E-3</v>
      </c>
      <c r="I253" s="8"/>
      <c r="J253" s="25">
        <f t="shared" si="18"/>
        <v>2.9777532477075104E-2</v>
      </c>
      <c r="K253" s="8"/>
      <c r="L253" s="25">
        <v>2.1072059882693006E-3</v>
      </c>
      <c r="M253" s="25">
        <v>1.2666666666666666E-3</v>
      </c>
      <c r="N253" s="26">
        <f t="shared" si="20"/>
        <v>8.4053932160263402E-4</v>
      </c>
      <c r="O253" s="7"/>
      <c r="Q253" s="4"/>
    </row>
    <row r="254" spans="1:20" ht="15.6">
      <c r="A254" s="30">
        <v>43889</v>
      </c>
      <c r="B254" s="5">
        <v>68.658000000000001</v>
      </c>
      <c r="D254" s="25">
        <f t="shared" si="17"/>
        <v>-0.11920291845544233</v>
      </c>
      <c r="E254" s="25"/>
      <c r="F254" s="25">
        <f t="shared" si="21"/>
        <v>2.2127028240248259E-2</v>
      </c>
      <c r="G254" s="25"/>
      <c r="H254" s="25">
        <f t="shared" si="19"/>
        <v>-0.1103677133311446</v>
      </c>
      <c r="I254" s="8"/>
      <c r="J254" s="25">
        <f t="shared" si="18"/>
        <v>-3.0962233364545996E-2</v>
      </c>
      <c r="K254" s="8"/>
      <c r="L254" s="25">
        <v>-7.6460599767592369E-2</v>
      </c>
      <c r="M254" s="25">
        <v>1.2666666666666666E-3</v>
      </c>
      <c r="N254" s="26">
        <f t="shared" si="20"/>
        <v>-7.7727266434259035E-2</v>
      </c>
      <c r="O254" s="7"/>
      <c r="Q254" s="15"/>
      <c r="R254" s="15"/>
      <c r="S254" s="15"/>
      <c r="T254" s="15"/>
    </row>
    <row r="255" spans="1:20" ht="15.6">
      <c r="A255" s="30">
        <v>43921</v>
      </c>
      <c r="B255" s="5">
        <v>63.575000000000003</v>
      </c>
      <c r="D255" s="25">
        <f t="shared" si="17"/>
        <v>-7.6917347255449339E-2</v>
      </c>
      <c r="E255" s="25"/>
      <c r="F255" s="25">
        <f t="shared" si="21"/>
        <v>2.2127028240248259E-2</v>
      </c>
      <c r="G255" s="25"/>
      <c r="H255" s="25">
        <f t="shared" si="19"/>
        <v>-6.9552705962830169E-2</v>
      </c>
      <c r="I255" s="8"/>
      <c r="J255" s="25">
        <f t="shared" si="18"/>
        <v>-2.9491669532867429E-2</v>
      </c>
      <c r="K255" s="8"/>
      <c r="L255" s="25">
        <v>-4.8741333383140663E-2</v>
      </c>
      <c r="M255" s="25">
        <v>2.4166666666666664E-4</v>
      </c>
      <c r="N255" s="26">
        <f t="shared" si="20"/>
        <v>-4.8983000049807331E-2</v>
      </c>
      <c r="O255" s="7"/>
      <c r="Q255" s="15"/>
      <c r="R255" s="16"/>
      <c r="S255" s="16"/>
      <c r="T255" s="16"/>
    </row>
    <row r="256" spans="1:20" ht="15.6">
      <c r="A256" s="30">
        <v>43951</v>
      </c>
      <c r="B256" s="5">
        <v>73.497</v>
      </c>
      <c r="D256" s="25">
        <f t="shared" si="17"/>
        <v>0.14502427775106802</v>
      </c>
      <c r="E256" s="25"/>
      <c r="F256" s="25">
        <f t="shared" si="21"/>
        <v>2.2127028240248259E-2</v>
      </c>
      <c r="G256" s="25"/>
      <c r="H256" s="25">
        <f t="shared" si="19"/>
        <v>1.8129632431160909E-2</v>
      </c>
      <c r="I256" s="8"/>
      <c r="J256" s="25">
        <f t="shared" si="18"/>
        <v>0.10476761707965886</v>
      </c>
      <c r="K256" s="8"/>
      <c r="L256" s="25">
        <v>1.288459242865104E-2</v>
      </c>
      <c r="M256" s="25">
        <v>1.1666666666666668E-4</v>
      </c>
      <c r="N256" s="26">
        <f t="shared" si="20"/>
        <v>1.2767925761984374E-2</v>
      </c>
      <c r="O256" s="7"/>
      <c r="Q256" s="15"/>
      <c r="R256" s="17"/>
      <c r="S256" s="17"/>
      <c r="T256" s="18"/>
    </row>
    <row r="257" spans="1:20" ht="15.6">
      <c r="A257" s="30">
        <v>43980</v>
      </c>
      <c r="B257" s="5">
        <v>79.48</v>
      </c>
      <c r="D257" s="25">
        <f t="shared" si="17"/>
        <v>7.8260828624364759E-2</v>
      </c>
      <c r="E257" s="25"/>
      <c r="F257" s="25">
        <f t="shared" si="21"/>
        <v>2.2127028240248259E-2</v>
      </c>
      <c r="G257" s="25"/>
      <c r="H257" s="25">
        <f t="shared" si="19"/>
        <v>0.10521541232034744</v>
      </c>
      <c r="I257" s="8"/>
      <c r="J257" s="25">
        <f t="shared" si="18"/>
        <v>-4.9081611936230937E-2</v>
      </c>
      <c r="K257" s="8"/>
      <c r="L257" s="25">
        <v>7.4207054232593744E-2</v>
      </c>
      <c r="M257" s="25">
        <v>1.0833333333333333E-4</v>
      </c>
      <c r="N257" s="26">
        <f t="shared" si="20"/>
        <v>7.4098720899260409E-2</v>
      </c>
      <c r="O257" s="7"/>
      <c r="Q257" s="15"/>
      <c r="R257" s="17"/>
      <c r="S257" s="17"/>
      <c r="T257" s="17"/>
    </row>
    <row r="258" spans="1:20" ht="15.6">
      <c r="A258" s="30">
        <v>44012</v>
      </c>
      <c r="B258" s="5">
        <v>91.147000000000006</v>
      </c>
      <c r="D258" s="25">
        <f t="shared" si="17"/>
        <v>0.13696817011828841</v>
      </c>
      <c r="E258" s="25"/>
      <c r="F258" s="25">
        <f t="shared" si="21"/>
        <v>2.2127028240248259E-2</v>
      </c>
      <c r="G258" s="25"/>
      <c r="H258" s="25">
        <f t="shared" si="19"/>
        <v>-6.3859740163020907E-3</v>
      </c>
      <c r="I258" s="8"/>
      <c r="J258" s="25">
        <f t="shared" si="18"/>
        <v>0.12122711589434224</v>
      </c>
      <c r="K258" s="8"/>
      <c r="L258" s="25">
        <v>-4.3640354063640132E-3</v>
      </c>
      <c r="M258" s="25">
        <v>1.3333333333333334E-4</v>
      </c>
      <c r="N258" s="26">
        <f t="shared" si="20"/>
        <v>-4.4973687396973466E-3</v>
      </c>
      <c r="O258" s="7"/>
      <c r="Q258" s="15"/>
      <c r="R258" s="19"/>
      <c r="S258" s="19"/>
      <c r="T258" s="19"/>
    </row>
    <row r="259" spans="1:20" ht="15.6">
      <c r="A259" s="30">
        <v>44043</v>
      </c>
      <c r="B259" s="5">
        <v>106.372</v>
      </c>
      <c r="D259" s="25">
        <f t="shared" si="17"/>
        <v>0.15446879657878779</v>
      </c>
      <c r="E259" s="25"/>
      <c r="F259" s="25">
        <f t="shared" si="21"/>
        <v>2.2127028240248259E-2</v>
      </c>
      <c r="G259" s="25"/>
      <c r="H259" s="25">
        <f t="shared" si="19"/>
        <v>7.9357402121346524E-2</v>
      </c>
      <c r="I259" s="8"/>
      <c r="J259" s="25">
        <f t="shared" si="18"/>
        <v>5.2984366217193005E-2</v>
      </c>
      <c r="K259" s="8"/>
      <c r="L259" s="25">
        <v>5.5996362105928406E-2</v>
      </c>
      <c r="M259" s="25">
        <v>1.0833333333333333E-4</v>
      </c>
      <c r="N259" s="26">
        <f t="shared" si="20"/>
        <v>5.5888028772595071E-2</v>
      </c>
      <c r="O259" s="7"/>
      <c r="Q259" s="15"/>
      <c r="R259" s="16"/>
      <c r="S259" s="16"/>
      <c r="T259" s="16"/>
    </row>
    <row r="260" spans="1:20">
      <c r="A260" s="30">
        <v>44074</v>
      </c>
      <c r="B260" s="5">
        <v>129.34</v>
      </c>
      <c r="D260" s="25">
        <f t="shared" si="17"/>
        <v>0.19550221163775436</v>
      </c>
      <c r="E260" s="25"/>
      <c r="F260" s="25">
        <f t="shared" si="21"/>
        <v>2.2127028240248259E-2</v>
      </c>
      <c r="G260" s="25"/>
      <c r="H260" s="25">
        <f t="shared" si="19"/>
        <v>8.5430196414436388E-2</v>
      </c>
      <c r="I260" s="8"/>
      <c r="J260" s="25">
        <f t="shared" si="18"/>
        <v>8.7944986983069712E-2</v>
      </c>
      <c r="K260" s="8"/>
      <c r="L260" s="25">
        <v>6.0248171743210656E-2</v>
      </c>
      <c r="M260" s="25">
        <v>8.3333333333333331E-5</v>
      </c>
      <c r="N260" s="26">
        <f t="shared" si="20"/>
        <v>6.0164838409877325E-2</v>
      </c>
      <c r="O260" s="7"/>
      <c r="Q260" s="14"/>
      <c r="R260" s="14"/>
      <c r="S260" s="14"/>
      <c r="T260" s="14"/>
    </row>
    <row r="261" spans="1:20" ht="15.6">
      <c r="A261" s="30">
        <v>44104</v>
      </c>
      <c r="B261" s="5">
        <v>115.64</v>
      </c>
      <c r="D261" s="25">
        <f t="shared" si="17"/>
        <v>-0.11196267887030145</v>
      </c>
      <c r="E261" s="25"/>
      <c r="F261" s="25">
        <f t="shared" si="21"/>
        <v>2.2127028240248259E-2</v>
      </c>
      <c r="G261" s="25"/>
      <c r="H261" s="25">
        <f t="shared" si="19"/>
        <v>-6.0214127911698022E-2</v>
      </c>
      <c r="I261" s="8"/>
      <c r="J261" s="25">
        <f t="shared" si="18"/>
        <v>-7.3875579198851682E-2</v>
      </c>
      <c r="K261" s="8"/>
      <c r="L261" s="25">
        <v>-4.2314571734381919E-2</v>
      </c>
      <c r="M261" s="25">
        <v>9.1666666666666668E-5</v>
      </c>
      <c r="N261" s="26">
        <f t="shared" si="20"/>
        <v>-4.2406238401048582E-2</v>
      </c>
      <c r="O261" s="7"/>
      <c r="Q261" s="6"/>
      <c r="R261" s="9"/>
    </row>
    <row r="262" spans="1:20">
      <c r="A262" s="30">
        <v>44134</v>
      </c>
      <c r="B262" s="5">
        <v>108.97</v>
      </c>
      <c r="D262" s="25">
        <f t="shared" ref="D262:D278" si="22">LN(B262/B261)</f>
        <v>-5.9409302159350516E-2</v>
      </c>
      <c r="E262" s="25"/>
      <c r="F262" s="25">
        <f t="shared" si="21"/>
        <v>2.2127028240248259E-2</v>
      </c>
      <c r="G262" s="25"/>
      <c r="H262" s="25">
        <f t="shared" si="19"/>
        <v>-2.6432360063599971E-2</v>
      </c>
      <c r="I262" s="8"/>
      <c r="J262" s="25">
        <f t="shared" ref="J262:J278" si="23">D262-$R$5-$R$7*N262</f>
        <v>-5.51039703359988E-2</v>
      </c>
      <c r="K262" s="8"/>
      <c r="L262" s="25">
        <v>-1.8531848871134252E-2</v>
      </c>
      <c r="M262" s="25">
        <v>8.3333333333333331E-5</v>
      </c>
      <c r="N262" s="26">
        <f t="shared" si="20"/>
        <v>-1.8615182204467586E-2</v>
      </c>
      <c r="O262" s="7"/>
    </row>
    <row r="263" spans="1:20">
      <c r="A263" s="30">
        <v>44165</v>
      </c>
      <c r="B263" s="5">
        <v>119.07</v>
      </c>
      <c r="D263" s="25">
        <f t="shared" si="22"/>
        <v>8.8638940474288871E-2</v>
      </c>
      <c r="E263" s="25"/>
      <c r="F263" s="25">
        <f t="shared" si="21"/>
        <v>2.2127028240248259E-2</v>
      </c>
      <c r="G263" s="25"/>
      <c r="H263" s="25">
        <f t="shared" ref="H263:H278" si="24">$R$7*N263</f>
        <v>0.13933349857692215</v>
      </c>
      <c r="I263" s="8"/>
      <c r="J263" s="25">
        <f t="shared" si="23"/>
        <v>-7.2821586342881536E-2</v>
      </c>
      <c r="K263" s="8"/>
      <c r="L263" s="25">
        <v>9.8201631785980528E-2</v>
      </c>
      <c r="M263" s="25">
        <v>7.4999999999999993E-5</v>
      </c>
      <c r="N263" s="26">
        <f t="shared" ref="N263:N278" si="25">L263-$M263</f>
        <v>9.8126631785980523E-2</v>
      </c>
      <c r="O263" s="7"/>
      <c r="Q263" s="10"/>
      <c r="R263" s="11"/>
    </row>
    <row r="264" spans="1:20">
      <c r="A264" s="30">
        <v>44196</v>
      </c>
      <c r="B264" s="5">
        <v>132.61000000000001</v>
      </c>
      <c r="D264" s="25">
        <f t="shared" si="22"/>
        <v>0.10770093422642409</v>
      </c>
      <c r="E264" s="25"/>
      <c r="F264" s="25">
        <f t="shared" ref="F264:F278" si="26">$R$5</f>
        <v>2.2127028240248259E-2</v>
      </c>
      <c r="G264" s="25"/>
      <c r="H264" s="25">
        <f t="shared" si="24"/>
        <v>4.5083710587098688E-2</v>
      </c>
      <c r="I264" s="8"/>
      <c r="J264" s="25">
        <f t="shared" si="23"/>
        <v>4.0490195399077139E-2</v>
      </c>
      <c r="K264" s="8"/>
      <c r="L264" s="25">
        <v>3.1825531735077517E-2</v>
      </c>
      <c r="M264" s="25">
        <v>7.4999999999999993E-5</v>
      </c>
      <c r="N264" s="26">
        <f t="shared" si="25"/>
        <v>3.1750531735077518E-2</v>
      </c>
      <c r="O264" s="7"/>
      <c r="Q264" s="10"/>
      <c r="R264" s="11"/>
    </row>
    <row r="265" spans="1:20" ht="15.6">
      <c r="A265" s="30">
        <v>44225</v>
      </c>
      <c r="B265" s="5">
        <v>131.83000000000001</v>
      </c>
      <c r="D265" s="25">
        <f t="shared" si="22"/>
        <v>-5.8992759196290377E-3</v>
      </c>
      <c r="E265" s="25"/>
      <c r="F265" s="25">
        <f t="shared" si="26"/>
        <v>2.2127028240248259E-2</v>
      </c>
      <c r="G265" s="25"/>
      <c r="H265" s="25">
        <f t="shared" si="24"/>
        <v>-1.5584974651583258E-2</v>
      </c>
      <c r="I265" s="8"/>
      <c r="J265" s="25">
        <f t="shared" si="23"/>
        <v>-1.244132950829404E-2</v>
      </c>
      <c r="K265" s="8"/>
      <c r="L265" s="25">
        <v>-1.0909165309485614E-2</v>
      </c>
      <c r="M265" s="25">
        <v>6.666666666666667E-5</v>
      </c>
      <c r="N265" s="26">
        <f t="shared" si="25"/>
        <v>-1.0975831976152281E-2</v>
      </c>
      <c r="O265" s="7"/>
      <c r="Q265" s="12"/>
      <c r="R265" s="13"/>
    </row>
    <row r="266" spans="1:20">
      <c r="A266" s="30">
        <v>44253</v>
      </c>
      <c r="B266" s="5">
        <v>121.28</v>
      </c>
      <c r="D266" s="25">
        <f t="shared" si="22"/>
        <v>-8.3411291875817084E-2</v>
      </c>
      <c r="E266" s="25"/>
      <c r="F266" s="25">
        <f t="shared" si="26"/>
        <v>2.2127028240248259E-2</v>
      </c>
      <c r="G266" s="25"/>
      <c r="H266" s="25">
        <f t="shared" si="24"/>
        <v>3.828312410639826E-2</v>
      </c>
      <c r="I266" s="8"/>
      <c r="J266" s="25">
        <f t="shared" si="23"/>
        <v>-0.1438214442224636</v>
      </c>
      <c r="K266" s="8"/>
      <c r="L266" s="25">
        <v>2.6994502479112198E-2</v>
      </c>
      <c r="M266" s="25">
        <v>3.3333333333333335E-5</v>
      </c>
      <c r="N266" s="26">
        <f t="shared" si="25"/>
        <v>2.6961169145778865E-2</v>
      </c>
      <c r="O266" s="7"/>
      <c r="Q266" s="4"/>
    </row>
    <row r="267" spans="1:20">
      <c r="A267" s="30">
        <v>44286</v>
      </c>
      <c r="B267" s="5">
        <v>122.19</v>
      </c>
      <c r="D267" s="25">
        <f t="shared" si="22"/>
        <v>7.4752884343693747E-3</v>
      </c>
      <c r="E267" s="25"/>
      <c r="F267" s="25">
        <f t="shared" si="26"/>
        <v>2.2127028240248259E-2</v>
      </c>
      <c r="G267" s="25"/>
      <c r="H267" s="25">
        <f t="shared" si="24"/>
        <v>5.5157924095737464E-2</v>
      </c>
      <c r="I267" s="8"/>
      <c r="J267" s="25">
        <f t="shared" si="23"/>
        <v>-6.9809663901616345E-2</v>
      </c>
      <c r="K267" s="8"/>
      <c r="L267" s="25">
        <v>3.8870370015835945E-2</v>
      </c>
      <c r="M267" s="25">
        <v>2.4999999999999998E-5</v>
      </c>
      <c r="N267" s="26">
        <f t="shared" si="25"/>
        <v>3.8845370015835948E-2</v>
      </c>
      <c r="O267" s="7"/>
      <c r="Q267" s="4"/>
    </row>
    <row r="268" spans="1:20">
      <c r="A268" s="30">
        <v>44316</v>
      </c>
      <c r="B268" s="5">
        <v>131.55000000000001</v>
      </c>
      <c r="D268" s="25">
        <f t="shared" si="22"/>
        <v>7.3809797157871018E-2</v>
      </c>
      <c r="E268" s="25"/>
      <c r="F268" s="25">
        <f t="shared" si="26"/>
        <v>2.2127028240248259E-2</v>
      </c>
      <c r="G268" s="25"/>
      <c r="H268" s="25">
        <f t="shared" si="24"/>
        <v>8.3348600902396985E-2</v>
      </c>
      <c r="I268" s="8"/>
      <c r="J268" s="25">
        <f t="shared" si="23"/>
        <v>-3.1665831984774226E-2</v>
      </c>
      <c r="K268" s="8"/>
      <c r="L268" s="25">
        <v>5.8715526267259482E-2</v>
      </c>
      <c r="M268" s="25">
        <v>1.6666666666666667E-5</v>
      </c>
      <c r="N268" s="26">
        <f t="shared" si="25"/>
        <v>5.8698859600592818E-2</v>
      </c>
      <c r="O268" s="7"/>
      <c r="Q268" s="4"/>
    </row>
    <row r="269" spans="1:20">
      <c r="A269" s="30">
        <v>44347</v>
      </c>
      <c r="B269" s="5">
        <v>124.63</v>
      </c>
      <c r="D269" s="25">
        <f t="shared" si="22"/>
        <v>-5.4037659648016351E-2</v>
      </c>
      <c r="E269" s="25"/>
      <c r="F269" s="25">
        <f t="shared" si="26"/>
        <v>2.2127028240248259E-2</v>
      </c>
      <c r="G269" s="25"/>
      <c r="H269" s="25">
        <f t="shared" si="24"/>
        <v>1.8992678060717927E-3</v>
      </c>
      <c r="I269" s="8"/>
      <c r="J269" s="25">
        <f t="shared" si="23"/>
        <v>-7.8063955694336398E-2</v>
      </c>
      <c r="K269" s="8"/>
      <c r="L269" s="25">
        <v>1.3542398602837411E-3</v>
      </c>
      <c r="M269" s="25">
        <v>1.6666666666666667E-5</v>
      </c>
      <c r="N269" s="26">
        <f t="shared" si="25"/>
        <v>1.3375731936170745E-3</v>
      </c>
      <c r="O269" s="7"/>
      <c r="Q269" s="4"/>
    </row>
    <row r="270" spans="1:20">
      <c r="A270" s="30">
        <v>44377</v>
      </c>
      <c r="B270" s="5">
        <v>136.94</v>
      </c>
      <c r="D270" s="25">
        <f t="shared" si="22"/>
        <v>9.419352585463131E-2</v>
      </c>
      <c r="E270" s="25"/>
      <c r="F270" s="25">
        <f t="shared" si="26"/>
        <v>2.2127028240248259E-2</v>
      </c>
      <c r="G270" s="25"/>
      <c r="H270" s="25">
        <f t="shared" si="24"/>
        <v>2.856709080003839E-2</v>
      </c>
      <c r="I270" s="8"/>
      <c r="J270" s="25">
        <f t="shared" si="23"/>
        <v>4.3499406814344665E-2</v>
      </c>
      <c r="K270" s="8"/>
      <c r="L270" s="25">
        <v>2.0151915216099121E-2</v>
      </c>
      <c r="M270" s="25">
        <v>3.3333333333333335E-5</v>
      </c>
      <c r="N270" s="26">
        <f t="shared" si="25"/>
        <v>2.0118581882765788E-2</v>
      </c>
      <c r="O270" s="7"/>
      <c r="Q270" s="4"/>
    </row>
    <row r="271" spans="1:20">
      <c r="A271" s="30">
        <v>44407</v>
      </c>
      <c r="B271" s="5">
        <v>145.93</v>
      </c>
      <c r="D271" s="25">
        <f t="shared" si="22"/>
        <v>6.3584180986737571E-2</v>
      </c>
      <c r="E271" s="25"/>
      <c r="F271" s="25">
        <f t="shared" si="26"/>
        <v>2.2127028240248259E-2</v>
      </c>
      <c r="G271" s="25"/>
      <c r="H271" s="25">
        <f t="shared" si="24"/>
        <v>3.6014621368506881E-2</v>
      </c>
      <c r="I271" s="8"/>
      <c r="J271" s="25">
        <f t="shared" si="23"/>
        <v>5.4425313779824305E-3</v>
      </c>
      <c r="K271" s="8"/>
      <c r="L271" s="25">
        <v>2.5405226227241118E-2</v>
      </c>
      <c r="M271" s="25">
        <v>4.1666666666666665E-5</v>
      </c>
      <c r="N271" s="26">
        <f t="shared" si="25"/>
        <v>2.5363559560574452E-2</v>
      </c>
      <c r="O271" s="7"/>
      <c r="Q271" s="4"/>
    </row>
    <row r="272" spans="1:20">
      <c r="A272" s="30">
        <v>44439</v>
      </c>
      <c r="B272" s="5">
        <v>151.86000000000001</v>
      </c>
      <c r="D272" s="25">
        <f t="shared" si="22"/>
        <v>3.9831989105433417E-2</v>
      </c>
      <c r="E272" s="25"/>
      <c r="F272" s="25">
        <f t="shared" si="26"/>
        <v>2.2127028240248259E-2</v>
      </c>
      <c r="G272" s="25"/>
      <c r="H272" s="25">
        <f t="shared" si="24"/>
        <v>3.698858631416814E-2</v>
      </c>
      <c r="I272" s="8"/>
      <c r="J272" s="25">
        <f t="shared" si="23"/>
        <v>-1.9283625448982981E-2</v>
      </c>
      <c r="K272" s="8"/>
      <c r="L272" s="25">
        <v>2.6091148138134585E-2</v>
      </c>
      <c r="M272" s="25">
        <v>4.1666666666666665E-5</v>
      </c>
      <c r="N272" s="26">
        <f t="shared" si="25"/>
        <v>2.604948147146792E-2</v>
      </c>
      <c r="O272" s="7"/>
      <c r="Q272" s="4"/>
    </row>
    <row r="273" spans="1:17">
      <c r="A273" s="30">
        <v>44469</v>
      </c>
      <c r="B273" s="5">
        <v>141.35</v>
      </c>
      <c r="D273" s="25">
        <f t="shared" si="22"/>
        <v>-7.1719959645488413E-2</v>
      </c>
      <c r="E273" s="25"/>
      <c r="F273" s="25">
        <f t="shared" si="26"/>
        <v>2.2127028240248259E-2</v>
      </c>
      <c r="G273" s="25"/>
      <c r="H273" s="25">
        <f t="shared" si="24"/>
        <v>-6.6496415226598424E-2</v>
      </c>
      <c r="I273" s="8"/>
      <c r="J273" s="25">
        <f t="shared" si="23"/>
        <v>-2.7350572659138248E-2</v>
      </c>
      <c r="K273" s="8"/>
      <c r="L273" s="25">
        <v>-4.6797251692318499E-2</v>
      </c>
      <c r="M273" s="25">
        <v>3.3333333333333335E-5</v>
      </c>
      <c r="N273" s="26">
        <f t="shared" si="25"/>
        <v>-4.6830585025651836E-2</v>
      </c>
      <c r="O273" s="7"/>
      <c r="Q273" s="4"/>
    </row>
    <row r="274" spans="1:17">
      <c r="A274" s="30">
        <v>44498</v>
      </c>
      <c r="B274" s="5">
        <v>149.80000000000001</v>
      </c>
      <c r="D274" s="25">
        <f t="shared" si="22"/>
        <v>5.8061986943519786E-2</v>
      </c>
      <c r="E274" s="25"/>
      <c r="F274" s="25">
        <f t="shared" si="26"/>
        <v>2.2127028240248259E-2</v>
      </c>
      <c r="G274" s="25"/>
      <c r="H274" s="25">
        <f t="shared" si="24"/>
        <v>0.10104516444304085</v>
      </c>
      <c r="I274" s="8"/>
      <c r="J274" s="25">
        <f t="shared" si="23"/>
        <v>-6.511020573976932E-2</v>
      </c>
      <c r="K274" s="8"/>
      <c r="L274" s="25">
        <v>7.120346010704455E-2</v>
      </c>
      <c r="M274" s="25">
        <v>4.1666666666666665E-5</v>
      </c>
      <c r="N274" s="26">
        <f t="shared" si="25"/>
        <v>7.1161793440377888E-2</v>
      </c>
      <c r="O274" s="7"/>
      <c r="Q274" s="4"/>
    </row>
    <row r="275" spans="1:17">
      <c r="A275" s="30">
        <v>44530</v>
      </c>
      <c r="B275" s="5">
        <v>165.44</v>
      </c>
      <c r="D275" s="25">
        <f t="shared" si="22"/>
        <v>9.9307520236945127E-2</v>
      </c>
      <c r="E275" s="25"/>
      <c r="F275" s="25">
        <f t="shared" si="26"/>
        <v>2.2127028240248259E-2</v>
      </c>
      <c r="G275" s="25"/>
      <c r="H275" s="25">
        <f t="shared" si="24"/>
        <v>-9.0036938120696703E-3</v>
      </c>
      <c r="I275" s="8"/>
      <c r="J275" s="25">
        <f t="shared" si="23"/>
        <v>8.6184185808766536E-2</v>
      </c>
      <c r="K275" s="8"/>
      <c r="L275" s="25">
        <v>-6.2992503162146241E-3</v>
      </c>
      <c r="M275" s="25">
        <v>4.1666666666666665E-5</v>
      </c>
      <c r="N275" s="26">
        <f t="shared" si="25"/>
        <v>-6.3409169828812905E-3</v>
      </c>
      <c r="O275" s="7"/>
      <c r="Q275" s="4"/>
    </row>
    <row r="276" spans="1:17">
      <c r="A276" s="30">
        <v>44561</v>
      </c>
      <c r="B276" s="5">
        <v>177.62</v>
      </c>
      <c r="D276" s="25">
        <f t="shared" si="22"/>
        <v>7.1037845510293671E-2</v>
      </c>
      <c r="E276" s="25"/>
      <c r="F276" s="25">
        <f t="shared" si="26"/>
        <v>2.2127028240248259E-2</v>
      </c>
      <c r="G276" s="25"/>
      <c r="H276" s="25">
        <f t="shared" si="24"/>
        <v>5.5983632970355107E-2</v>
      </c>
      <c r="I276" s="8"/>
      <c r="J276" s="25">
        <f t="shared" si="23"/>
        <v>-7.0728157003096953E-3</v>
      </c>
      <c r="K276" s="8"/>
      <c r="L276" s="25">
        <v>3.9476881508259225E-2</v>
      </c>
      <c r="M276" s="25">
        <v>4.9999999999999996E-5</v>
      </c>
      <c r="N276" s="26">
        <f t="shared" si="25"/>
        <v>3.9426881508259223E-2</v>
      </c>
      <c r="O276" s="7"/>
      <c r="Q276" s="4"/>
    </row>
    <row r="277" spans="1:17">
      <c r="A277" s="30">
        <v>44592</v>
      </c>
      <c r="B277" s="5">
        <v>174.9</v>
      </c>
      <c r="D277" s="25">
        <f t="shared" si="22"/>
        <v>-1.5432054805801607E-2</v>
      </c>
      <c r="E277" s="25"/>
      <c r="F277" s="25">
        <f t="shared" si="26"/>
        <v>2.2127028240248259E-2</v>
      </c>
      <c r="G277" s="25"/>
      <c r="H277" s="25">
        <f t="shared" si="24"/>
        <v>-8.0531190070043099E-2</v>
      </c>
      <c r="I277" s="8"/>
      <c r="J277" s="25">
        <f t="shared" si="23"/>
        <v>4.2972107023993233E-2</v>
      </c>
      <c r="K277" s="8"/>
      <c r="L277" s="25">
        <v>-5.6589677489615429E-2</v>
      </c>
      <c r="M277" s="25">
        <v>1.25E-4</v>
      </c>
      <c r="N277" s="26">
        <f t="shared" si="25"/>
        <v>-5.671467748961543E-2</v>
      </c>
      <c r="O277" s="7"/>
      <c r="Q277" s="4"/>
    </row>
    <row r="278" spans="1:17">
      <c r="A278" s="30">
        <v>44620</v>
      </c>
      <c r="B278" s="5">
        <v>165.13</v>
      </c>
      <c r="D278" s="25">
        <f t="shared" si="22"/>
        <v>-5.7481339549659428E-2</v>
      </c>
      <c r="E278" s="25"/>
      <c r="F278" s="25">
        <f t="shared" si="26"/>
        <v>2.2127028240248259E-2</v>
      </c>
      <c r="G278" s="25"/>
      <c r="H278" s="25">
        <f t="shared" si="24"/>
        <v>-4.7683966009415539E-2</v>
      </c>
      <c r="I278" s="8"/>
      <c r="J278" s="25">
        <f t="shared" si="23"/>
        <v>-3.1924401780492141E-2</v>
      </c>
      <c r="K278" s="8"/>
      <c r="L278" s="25">
        <v>-3.3306780565984621E-2</v>
      </c>
      <c r="M278" s="25">
        <v>2.7500000000000002E-4</v>
      </c>
      <c r="N278" s="26">
        <f t="shared" si="25"/>
        <v>-3.3581780565984619E-2</v>
      </c>
      <c r="O278" s="7"/>
      <c r="Q278" s="4"/>
    </row>
    <row r="279" spans="1:17">
      <c r="A279" s="4"/>
      <c r="H279" s="25"/>
      <c r="Q279" s="4"/>
    </row>
    <row r="280" spans="1:17">
      <c r="A280" s="4"/>
      <c r="H280" s="25"/>
      <c r="Q280" s="4"/>
    </row>
    <row r="281" spans="1:17">
      <c r="A281" s="4"/>
      <c r="H281" s="25"/>
      <c r="Q281" s="4"/>
    </row>
    <row r="282" spans="1:17">
      <c r="A282" s="4"/>
      <c r="H282" s="25"/>
      <c r="Q282" s="4"/>
    </row>
    <row r="283" spans="1:17">
      <c r="A283" s="4"/>
      <c r="H283" s="25"/>
      <c r="Q283" s="4"/>
    </row>
    <row r="284" spans="1:17">
      <c r="A284" s="4"/>
      <c r="H284" s="25"/>
      <c r="Q284" s="4"/>
    </row>
    <row r="285" spans="1:17">
      <c r="A285" s="4"/>
      <c r="H285" s="25"/>
      <c r="Q285" s="4"/>
    </row>
    <row r="286" spans="1:17">
      <c r="A286" s="4"/>
      <c r="H286" s="25"/>
      <c r="Q286" s="4"/>
    </row>
    <row r="287" spans="1:17">
      <c r="A287" s="4"/>
      <c r="H287" s="25"/>
      <c r="Q287" s="4"/>
    </row>
    <row r="288" spans="1:17">
      <c r="A288" s="4"/>
      <c r="H288" s="25"/>
      <c r="Q288" s="4"/>
    </row>
    <row r="289" spans="1:17">
      <c r="A289" s="4"/>
      <c r="H289" s="25"/>
      <c r="Q289" s="4"/>
    </row>
    <row r="290" spans="1:17">
      <c r="A290" s="4"/>
      <c r="H290" s="25"/>
      <c r="Q290" s="4"/>
    </row>
    <row r="291" spans="1:17">
      <c r="A291" s="4"/>
      <c r="H291" s="25"/>
      <c r="Q291" s="4"/>
    </row>
    <row r="292" spans="1:17">
      <c r="A292" s="4"/>
      <c r="H292" s="25"/>
    </row>
    <row r="293" spans="1:17">
      <c r="A293" s="4"/>
      <c r="H293" s="25"/>
    </row>
    <row r="294" spans="1:17">
      <c r="A294" s="4"/>
      <c r="H294" s="25"/>
    </row>
    <row r="295" spans="1:17">
      <c r="A295" s="4"/>
      <c r="H295" s="25"/>
    </row>
    <row r="296" spans="1:17">
      <c r="A296" s="4"/>
      <c r="H296" s="25"/>
    </row>
    <row r="297" spans="1:17">
      <c r="A297" s="4"/>
      <c r="H297" s="25"/>
    </row>
    <row r="298" spans="1:17">
      <c r="A298" s="4"/>
      <c r="H298" s="25"/>
    </row>
    <row r="299" spans="1:17">
      <c r="A299" s="4"/>
      <c r="H299" s="25"/>
    </row>
    <row r="300" spans="1:17">
      <c r="A300" s="4"/>
      <c r="H300" s="25"/>
    </row>
    <row r="301" spans="1:17">
      <c r="A301" s="4"/>
      <c r="H301" s="25"/>
    </row>
    <row r="302" spans="1:17">
      <c r="A302" s="4"/>
      <c r="H302" s="25"/>
    </row>
    <row r="303" spans="1:17">
      <c r="A303" s="4"/>
      <c r="H303" s="25"/>
    </row>
    <row r="304" spans="1:17">
      <c r="A304" s="4"/>
      <c r="H304" s="25"/>
    </row>
    <row r="305" spans="1:8">
      <c r="A305" s="4"/>
      <c r="H305" s="25"/>
    </row>
    <row r="306" spans="1:8">
      <c r="A306" s="4"/>
      <c r="H306" s="25"/>
    </row>
    <row r="307" spans="1:8">
      <c r="A307" s="4"/>
      <c r="H307" s="25"/>
    </row>
    <row r="308" spans="1:8">
      <c r="A308" s="4"/>
      <c r="H308" s="25"/>
    </row>
    <row r="309" spans="1:8">
      <c r="A309" s="4"/>
      <c r="H309" s="25"/>
    </row>
    <row r="310" spans="1:8">
      <c r="A310" s="4"/>
      <c r="H310" s="25"/>
    </row>
    <row r="311" spans="1:8">
      <c r="A311" s="4"/>
      <c r="H311" s="25"/>
    </row>
    <row r="312" spans="1:8">
      <c r="A312" s="4"/>
      <c r="H312" s="25"/>
    </row>
    <row r="313" spans="1:8">
      <c r="A313" s="4"/>
      <c r="H313" s="25"/>
    </row>
    <row r="314" spans="1:8">
      <c r="A314" s="4"/>
      <c r="H314" s="25"/>
    </row>
    <row r="315" spans="1:8">
      <c r="A315" s="4"/>
      <c r="H315" s="25"/>
    </row>
    <row r="316" spans="1:8">
      <c r="A316" s="4"/>
      <c r="H316" s="25"/>
    </row>
    <row r="317" spans="1:8">
      <c r="A317" s="4"/>
      <c r="H317" s="25"/>
    </row>
    <row r="318" spans="1:8">
      <c r="A318" s="4"/>
      <c r="H318" s="25"/>
    </row>
    <row r="319" spans="1:8">
      <c r="A319" s="4"/>
      <c r="H319" s="25"/>
    </row>
    <row r="320" spans="1:8">
      <c r="A320" s="4"/>
      <c r="H320" s="25"/>
    </row>
    <row r="321" spans="1:8">
      <c r="A321" s="4"/>
      <c r="H321" s="25"/>
    </row>
    <row r="322" spans="1:8">
      <c r="A322" s="4"/>
    </row>
    <row r="323" spans="1:8">
      <c r="A323" s="4"/>
    </row>
    <row r="324" spans="1:8">
      <c r="A324" s="4"/>
    </row>
    <row r="325" spans="1:8">
      <c r="A325" s="4"/>
    </row>
    <row r="326" spans="1:8">
      <c r="A326" s="4"/>
    </row>
    <row r="327" spans="1:8">
      <c r="A327" s="4"/>
    </row>
    <row r="328" spans="1:8">
      <c r="A328" s="4"/>
    </row>
    <row r="329" spans="1:8">
      <c r="A329" s="4"/>
    </row>
    <row r="330" spans="1:8">
      <c r="A330" s="4"/>
    </row>
    <row r="331" spans="1:8">
      <c r="A331" s="4"/>
    </row>
    <row r="332" spans="1:8">
      <c r="A332" s="4"/>
    </row>
    <row r="333" spans="1:8">
      <c r="A333" s="4"/>
    </row>
    <row r="334" spans="1:8">
      <c r="A334" s="4"/>
    </row>
    <row r="335" spans="1:8">
      <c r="A335" s="4"/>
    </row>
    <row r="336" spans="1:8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</sheetData>
  <mergeCells count="1">
    <mergeCell ref="L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D316-99DD-43E2-9AA3-982A2C35EBF8}">
  <dimension ref="A1:I16"/>
  <sheetViews>
    <sheetView workbookViewId="0"/>
  </sheetViews>
  <sheetFormatPr baseColWidth="10" defaultRowHeight="15"/>
  <cols>
    <col min="3" max="6" width="19.36328125" customWidth="1"/>
  </cols>
  <sheetData>
    <row r="1" spans="1:9" ht="17.399999999999999">
      <c r="A1" s="33" t="s">
        <v>15</v>
      </c>
    </row>
    <row r="3" spans="1:9" ht="46.2" customHeight="1">
      <c r="B3" s="37" t="s">
        <v>14</v>
      </c>
      <c r="C3" s="35" t="s">
        <v>16</v>
      </c>
      <c r="D3" s="35" t="s">
        <v>17</v>
      </c>
      <c r="E3" s="36" t="s">
        <v>18</v>
      </c>
      <c r="F3" s="36" t="s">
        <v>19</v>
      </c>
      <c r="H3" s="2"/>
      <c r="I3" s="28"/>
    </row>
    <row r="4" spans="1:9">
      <c r="B4" s="31">
        <v>44225</v>
      </c>
      <c r="C4" s="38">
        <v>-5.8992759196290377E-3</v>
      </c>
      <c r="D4" s="38">
        <v>2.2127028240248259E-2</v>
      </c>
      <c r="E4" s="38">
        <v>-1.5584974651583258E-2</v>
      </c>
      <c r="F4" s="38">
        <v>-1.244132950829404E-2</v>
      </c>
    </row>
    <row r="5" spans="1:9">
      <c r="B5" s="31">
        <v>44253</v>
      </c>
      <c r="C5" s="38">
        <v>-8.3411291875817084E-2</v>
      </c>
      <c r="D5" s="38">
        <v>2.2127028240248259E-2</v>
      </c>
      <c r="E5" s="38">
        <v>3.828312410639826E-2</v>
      </c>
      <c r="F5" s="38">
        <v>-0.1438214442224636</v>
      </c>
    </row>
    <row r="6" spans="1:9">
      <c r="B6" s="31">
        <v>44286</v>
      </c>
      <c r="C6" s="38">
        <v>7.4752884343693747E-3</v>
      </c>
      <c r="D6" s="38">
        <v>2.2127028240248259E-2</v>
      </c>
      <c r="E6" s="38">
        <v>5.5157924095737464E-2</v>
      </c>
      <c r="F6" s="38">
        <v>-6.9809663901616345E-2</v>
      </c>
    </row>
    <row r="7" spans="1:9">
      <c r="B7" s="31">
        <v>44316</v>
      </c>
      <c r="C7" s="38">
        <v>7.3809797157871018E-2</v>
      </c>
      <c r="D7" s="38">
        <v>2.2127028240248259E-2</v>
      </c>
      <c r="E7" s="38">
        <v>8.3348600902396985E-2</v>
      </c>
      <c r="F7" s="38">
        <v>-3.1665831984774226E-2</v>
      </c>
    </row>
    <row r="8" spans="1:9">
      <c r="B8" s="31">
        <v>44347</v>
      </c>
      <c r="C8" s="38">
        <v>-5.4037659648016351E-2</v>
      </c>
      <c r="D8" s="38">
        <v>2.2127028240248259E-2</v>
      </c>
      <c r="E8" s="38">
        <v>1.8992678060717927E-3</v>
      </c>
      <c r="F8" s="38">
        <v>-7.8063955694336398E-2</v>
      </c>
    </row>
    <row r="9" spans="1:9">
      <c r="B9" s="31">
        <v>44377</v>
      </c>
      <c r="C9" s="38">
        <v>9.419352585463131E-2</v>
      </c>
      <c r="D9" s="38">
        <v>2.2127028240248259E-2</v>
      </c>
      <c r="E9" s="38">
        <v>2.856709080003839E-2</v>
      </c>
      <c r="F9" s="38">
        <v>4.3499406814344665E-2</v>
      </c>
    </row>
    <row r="10" spans="1:9">
      <c r="B10" s="31">
        <v>44407</v>
      </c>
      <c r="C10" s="38">
        <v>6.3584180986737571E-2</v>
      </c>
      <c r="D10" s="38">
        <v>2.2127028240248259E-2</v>
      </c>
      <c r="E10" s="38">
        <v>3.6014621368506881E-2</v>
      </c>
      <c r="F10" s="38">
        <v>5.4425313779824305E-3</v>
      </c>
    </row>
    <row r="11" spans="1:9">
      <c r="B11" s="31">
        <v>44439</v>
      </c>
      <c r="C11" s="38">
        <v>3.9831989105433417E-2</v>
      </c>
      <c r="D11" s="38">
        <v>2.2127028240248259E-2</v>
      </c>
      <c r="E11" s="38">
        <v>3.698858631416814E-2</v>
      </c>
      <c r="F11" s="38">
        <v>-1.9283625448982981E-2</v>
      </c>
    </row>
    <row r="12" spans="1:9">
      <c r="B12" s="31">
        <v>44469</v>
      </c>
      <c r="C12" s="38">
        <v>-7.1719959645488413E-2</v>
      </c>
      <c r="D12" s="38">
        <v>2.2127028240248259E-2</v>
      </c>
      <c r="E12" s="38">
        <v>-6.6496415226598424E-2</v>
      </c>
      <c r="F12" s="38">
        <v>-2.7350572659138248E-2</v>
      </c>
    </row>
    <row r="13" spans="1:9">
      <c r="B13" s="31">
        <v>44498</v>
      </c>
      <c r="C13" s="38">
        <v>5.8061986943519786E-2</v>
      </c>
      <c r="D13" s="38">
        <v>2.2127028240248259E-2</v>
      </c>
      <c r="E13" s="38">
        <v>0.10104516444304085</v>
      </c>
      <c r="F13" s="38">
        <v>-6.511020573976932E-2</v>
      </c>
    </row>
    <row r="14" spans="1:9">
      <c r="B14" s="31">
        <v>44530</v>
      </c>
      <c r="C14" s="38">
        <v>9.9307520236945127E-2</v>
      </c>
      <c r="D14" s="38">
        <v>2.2127028240248259E-2</v>
      </c>
      <c r="E14" s="38">
        <v>-9.0036938120696703E-3</v>
      </c>
      <c r="F14" s="38">
        <v>8.6184185808766536E-2</v>
      </c>
    </row>
    <row r="15" spans="1:9">
      <c r="B15" s="31">
        <v>44561</v>
      </c>
      <c r="C15" s="38">
        <v>7.1037845510293671E-2</v>
      </c>
      <c r="D15" s="38">
        <v>2.2127028240248259E-2</v>
      </c>
      <c r="E15" s="38">
        <v>5.5983632970355107E-2</v>
      </c>
      <c r="F15" s="38">
        <v>-7.0728157003096953E-3</v>
      </c>
    </row>
    <row r="16" spans="1:9">
      <c r="B16" s="32"/>
      <c r="C16" s="32"/>
      <c r="D16" s="32"/>
      <c r="E16" s="32"/>
      <c r="F16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Market data</vt:lpstr>
      <vt:lpstr>Table Decomposition return</vt:lpstr>
      <vt:lpstr>Fig Decomposition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Longin</cp:lastModifiedBy>
  <dcterms:created xsi:type="dcterms:W3CDTF">2022-04-03T22:46:43Z</dcterms:created>
  <dcterms:modified xsi:type="dcterms:W3CDTF">2022-04-30T20:57:46Z</dcterms:modified>
</cp:coreProperties>
</file>